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5520" yWindow="-2920" windowWidth="19420" windowHeight="11020" tabRatio="762"/>
  </bookViews>
  <sheets>
    <sheet name="About" sheetId="1" r:id="rId1"/>
    <sheet name="AEO 53" sheetId="19" r:id="rId2"/>
    <sheet name="Canada EVs" sheetId="26" r:id="rId3"/>
    <sheet name="Conventional Daycab Trucks" sheetId="20" r:id="rId4"/>
    <sheet name="Conventional Sleeper Trucks" sheetId="21" r:id="rId5"/>
    <sheet name="Passenger Aircraft" sheetId="22" r:id="rId6"/>
    <sheet name="Ships" sheetId="25" r:id="rId7"/>
    <sheet name="Motorbikes" sheetId="23" r:id="rId8"/>
    <sheet name="BNVP-LDVs-psgr" sheetId="2" r:id="rId9"/>
    <sheet name="BNVP-LDVs-frgt" sheetId="8" r:id="rId10"/>
    <sheet name="BNVP-HDVs-psgr" sheetId="9" r:id="rId11"/>
    <sheet name="BNVP-HDVs-frgt" sheetId="10" r:id="rId12"/>
    <sheet name="BNVP-aircraft-psgr" sheetId="11" r:id="rId13"/>
    <sheet name="BNVP-aircraft-frgt" sheetId="12" r:id="rId14"/>
    <sheet name="BNVP-rail-psgr" sheetId="13" r:id="rId15"/>
    <sheet name="BNVP-rail-frgt" sheetId="14" r:id="rId16"/>
    <sheet name="BNVP-ships-psgr" sheetId="15" r:id="rId17"/>
    <sheet name="BNVP-ships-frgt" sheetId="16" r:id="rId18"/>
    <sheet name="BNVP-motorbikes-psgr" sheetId="17" r:id="rId19"/>
    <sheet name="BNVP-motorbikes-frgt" sheetId="18" r:id="rId20"/>
  </sheets>
  <definedNames>
    <definedName name="cpi_2010to2012">About!#REF!</definedName>
    <definedName name="cpi_2013to2012">About!$A$120</definedName>
    <definedName name="cpi_2014to2012">About!$A$119</definedName>
    <definedName name="cpi_2016to2012">About!$A$121</definedName>
    <definedName name="cpi_CAD_2017to2015">About!$A$122</definedName>
    <definedName name="USD_to_CAD_2">About!$A$127</definedName>
    <definedName name="USD_to_CAN">About!$A$126</definedName>
    <definedName name="USD_to_CAN1">About!$A$126</definedName>
  </definedNames>
  <calcPr calcId="14562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0" l="1"/>
  <c r="D5" i="8"/>
  <c r="B5" i="8"/>
  <c r="D5" i="10"/>
  <c r="E5" i="8"/>
  <c r="E5" i="10"/>
  <c r="F5" i="8"/>
  <c r="F5" i="10"/>
  <c r="G5" i="8"/>
  <c r="G5" i="10"/>
  <c r="H5" i="8"/>
  <c r="H5" i="10"/>
  <c r="I5" i="8"/>
  <c r="I5" i="10"/>
  <c r="J5" i="8"/>
  <c r="J5" i="10"/>
  <c r="K5" i="8"/>
  <c r="K5" i="10"/>
  <c r="L5" i="8"/>
  <c r="L5" i="10"/>
  <c r="M5" i="8"/>
  <c r="M5" i="10"/>
  <c r="N5" i="8"/>
  <c r="N5" i="10"/>
  <c r="O5" i="8"/>
  <c r="O5" i="10"/>
  <c r="P5" i="8"/>
  <c r="P5" i="10"/>
  <c r="Q5" i="8"/>
  <c r="Q5" i="10"/>
  <c r="R5" i="8"/>
  <c r="R5" i="10"/>
  <c r="S5" i="8"/>
  <c r="S5" i="10"/>
  <c r="T5" i="8"/>
  <c r="T5" i="10"/>
  <c r="U5" i="8"/>
  <c r="U5" i="10"/>
  <c r="V5" i="8"/>
  <c r="V5" i="10"/>
  <c r="W5" i="8"/>
  <c r="W5" i="10"/>
  <c r="X5" i="8"/>
  <c r="X5" i="10"/>
  <c r="Y5" i="8"/>
  <c r="Y5" i="10"/>
  <c r="Z5" i="8"/>
  <c r="Z5" i="10"/>
  <c r="AA5" i="8"/>
  <c r="AA5" i="10"/>
  <c r="AB5" i="8"/>
  <c r="AB5" i="10"/>
  <c r="AC5" i="8"/>
  <c r="AC5" i="10"/>
  <c r="AD5" i="8"/>
  <c r="AD5" i="10"/>
  <c r="AE5" i="8"/>
  <c r="AE5" i="10"/>
  <c r="AF5" i="8"/>
  <c r="AF5" i="10"/>
  <c r="AG5" i="8"/>
  <c r="AG5" i="10"/>
  <c r="AH5" i="8"/>
  <c r="AH5" i="10"/>
  <c r="AI5" i="8"/>
  <c r="AI5" i="10"/>
  <c r="C5" i="8"/>
  <c r="C5" i="10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C5" i="9"/>
  <c r="E2" i="8"/>
  <c r="F2" i="8"/>
  <c r="G2" i="8"/>
  <c r="H2" i="8"/>
  <c r="I2" i="8"/>
  <c r="D6" i="8"/>
  <c r="E6" i="8"/>
  <c r="F6" i="8"/>
  <c r="G6" i="8"/>
  <c r="B5" i="9"/>
  <c r="B6" i="2"/>
  <c r="B5" i="2"/>
  <c r="B6" i="9"/>
  <c r="B2" i="2"/>
  <c r="B2" i="9"/>
  <c r="B3" i="8"/>
  <c r="B3" i="9"/>
  <c r="B4" i="9"/>
  <c r="B6" i="10"/>
  <c r="B2" i="10"/>
  <c r="B3" i="10"/>
  <c r="B4" i="10"/>
  <c r="B4" i="17"/>
  <c r="B4" i="2"/>
  <c r="B2" i="17"/>
  <c r="H9" i="26"/>
  <c r="H14" i="26"/>
  <c r="H18" i="26"/>
  <c r="H21" i="26"/>
  <c r="H5" i="26"/>
  <c r="H6" i="26"/>
  <c r="H7" i="26"/>
  <c r="H8" i="26"/>
  <c r="H10" i="26"/>
  <c r="H11" i="26"/>
  <c r="H12" i="26"/>
  <c r="H13" i="26"/>
  <c r="H15" i="26"/>
  <c r="H16" i="26"/>
  <c r="H17" i="26"/>
  <c r="H19" i="26"/>
  <c r="H20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D35" i="26"/>
  <c r="H35" i="26"/>
  <c r="D36" i="26"/>
  <c r="H36" i="26"/>
  <c r="H37" i="26"/>
  <c r="H38" i="26"/>
  <c r="H39" i="26"/>
  <c r="H40" i="26"/>
  <c r="H41" i="26"/>
  <c r="H42" i="26"/>
  <c r="C45" i="26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2" i="2"/>
  <c r="E2" i="2"/>
  <c r="F2" i="2"/>
  <c r="G2" i="2"/>
  <c r="H2" i="2"/>
  <c r="C2" i="2"/>
  <c r="C46" i="26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B7" i="13"/>
  <c r="B7" i="15"/>
  <c r="B7" i="16"/>
  <c r="B7" i="14"/>
  <c r="B7" i="12"/>
  <c r="B7" i="11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S4" i="9"/>
  <c r="W6" i="10"/>
  <c r="AA4" i="9"/>
  <c r="I2" i="9"/>
  <c r="M2" i="9"/>
  <c r="O4" i="9"/>
  <c r="U2" i="9"/>
  <c r="W4" i="9"/>
  <c r="Y2" i="9"/>
  <c r="AE4" i="9"/>
  <c r="AG2" i="9"/>
  <c r="I2" i="10"/>
  <c r="AC2" i="10"/>
  <c r="G7" i="11"/>
  <c r="L7" i="11"/>
  <c r="W7" i="11"/>
  <c r="Y7" i="11"/>
  <c r="C4" i="9"/>
  <c r="O6" i="10"/>
  <c r="C2" i="8"/>
  <c r="Q7" i="11"/>
  <c r="D7" i="11"/>
  <c r="AG7" i="11"/>
  <c r="AB7" i="11"/>
  <c r="O7" i="11"/>
  <c r="AE7" i="11"/>
  <c r="T7" i="11"/>
  <c r="I7" i="11"/>
  <c r="AI7" i="11"/>
  <c r="AC7" i="11"/>
  <c r="X7" i="11"/>
  <c r="S7" i="11"/>
  <c r="M7" i="11"/>
  <c r="H7" i="11"/>
  <c r="C7" i="11"/>
  <c r="AF7" i="11"/>
  <c r="AA7" i="11"/>
  <c r="U7" i="11"/>
  <c r="P7" i="11"/>
  <c r="K7" i="11"/>
  <c r="E7" i="11"/>
  <c r="Y2" i="10"/>
  <c r="Q2" i="10"/>
  <c r="E2" i="10"/>
  <c r="AE6" i="10"/>
  <c r="V4" i="10"/>
  <c r="G6" i="10"/>
  <c r="U2" i="10"/>
  <c r="N4" i="10"/>
  <c r="C3" i="10"/>
  <c r="F4" i="10"/>
  <c r="AD4" i="10"/>
  <c r="S6" i="10"/>
  <c r="M2" i="10"/>
  <c r="Z2" i="10"/>
  <c r="AC2" i="9"/>
  <c r="Q2" i="9"/>
  <c r="G4" i="9"/>
  <c r="AG3" i="9"/>
  <c r="E2" i="9"/>
  <c r="AI4" i="9"/>
  <c r="K4" i="9"/>
  <c r="U4" i="10"/>
  <c r="Q3" i="9"/>
  <c r="D2" i="8"/>
  <c r="AI2" i="10"/>
  <c r="I4" i="10"/>
  <c r="AI6" i="10"/>
  <c r="AC3" i="10"/>
  <c r="AC3" i="9"/>
  <c r="AA6" i="10"/>
  <c r="K6" i="10"/>
  <c r="Y4" i="10"/>
  <c r="Y3" i="10"/>
  <c r="I3" i="10"/>
  <c r="Y3" i="9"/>
  <c r="I3" i="9"/>
  <c r="B6" i="8"/>
  <c r="B2" i="8"/>
  <c r="AC4" i="10"/>
  <c r="M3" i="9"/>
  <c r="C6" i="8"/>
  <c r="AG4" i="10"/>
  <c r="U3" i="10"/>
  <c r="E3" i="10"/>
  <c r="U3" i="9"/>
  <c r="E3" i="9"/>
  <c r="AI6" i="9"/>
  <c r="AE6" i="9"/>
  <c r="AA6" i="9"/>
  <c r="W6" i="9"/>
  <c r="S6" i="9"/>
  <c r="O6" i="9"/>
  <c r="G6" i="9"/>
  <c r="C6" i="9"/>
  <c r="AG4" i="9"/>
  <c r="AC4" i="9"/>
  <c r="Y4" i="9"/>
  <c r="U4" i="9"/>
  <c r="Q4" i="9"/>
  <c r="M4" i="9"/>
  <c r="I4" i="9"/>
  <c r="E4" i="9"/>
  <c r="AI2" i="9"/>
  <c r="AE2" i="9"/>
  <c r="AA2" i="9"/>
  <c r="W2" i="9"/>
  <c r="S2" i="9"/>
  <c r="O2" i="9"/>
  <c r="G2" i="9"/>
  <c r="C2" i="9"/>
  <c r="AI3" i="9"/>
  <c r="AE3" i="9"/>
  <c r="AA3" i="9"/>
  <c r="W3" i="9"/>
  <c r="S3" i="9"/>
  <c r="O3" i="9"/>
  <c r="G3" i="9"/>
  <c r="C3" i="9"/>
  <c r="AG6" i="9"/>
  <c r="AC6" i="9"/>
  <c r="Y6" i="9"/>
  <c r="U6" i="9"/>
  <c r="Q6" i="9"/>
  <c r="M6" i="9"/>
  <c r="I6" i="9"/>
  <c r="E6" i="9"/>
  <c r="AH3" i="10"/>
  <c r="AH2" i="10"/>
  <c r="AH6" i="10"/>
  <c r="R3" i="10"/>
  <c r="R2" i="10"/>
  <c r="R6" i="10"/>
  <c r="V3" i="10"/>
  <c r="V2" i="10"/>
  <c r="K2" i="10"/>
  <c r="F3" i="10"/>
  <c r="F2" i="10"/>
  <c r="F6" i="10"/>
  <c r="AA2" i="10"/>
  <c r="AE4" i="10"/>
  <c r="AE3" i="10"/>
  <c r="Z3" i="10"/>
  <c r="O4" i="10"/>
  <c r="O3" i="10"/>
  <c r="O2" i="10"/>
  <c r="J3" i="10"/>
  <c r="J2" i="10"/>
  <c r="J6" i="10"/>
  <c r="AH4" i="10"/>
  <c r="R4" i="10"/>
  <c r="J4" i="10"/>
  <c r="W4" i="10"/>
  <c r="W3" i="10"/>
  <c r="W2" i="10"/>
  <c r="AA4" i="10"/>
  <c r="AI4" i="10"/>
  <c r="AI3" i="10"/>
  <c r="AD3" i="10"/>
  <c r="AD2" i="10"/>
  <c r="AD6" i="10"/>
  <c r="S3" i="10"/>
  <c r="S2" i="10"/>
  <c r="N6" i="10"/>
  <c r="C4" i="10"/>
  <c r="AE2" i="10"/>
  <c r="AG6" i="10"/>
  <c r="AC6" i="10"/>
  <c r="Y6" i="10"/>
  <c r="U6" i="10"/>
  <c r="Q6" i="10"/>
  <c r="I6" i="10"/>
  <c r="AH7" i="11"/>
  <c r="AD7" i="11"/>
  <c r="Z7" i="11"/>
  <c r="V7" i="11"/>
  <c r="R7" i="11"/>
  <c r="N7" i="11"/>
  <c r="J7" i="11"/>
  <c r="F7" i="11"/>
  <c r="Q4" i="10"/>
  <c r="E6" i="10"/>
  <c r="G2" i="10"/>
  <c r="C2" i="10"/>
  <c r="N2" i="10"/>
  <c r="S4" i="10"/>
  <c r="G3" i="10"/>
  <c r="Z4" i="10"/>
  <c r="Z6" i="10"/>
  <c r="K4" i="10"/>
  <c r="M4" i="10"/>
  <c r="M3" i="10"/>
  <c r="E4" i="10"/>
  <c r="C6" i="10"/>
  <c r="K3" i="10"/>
  <c r="M6" i="10"/>
  <c r="N3" i="10"/>
  <c r="G4" i="10"/>
  <c r="V6" i="10"/>
  <c r="Q3" i="10"/>
  <c r="AG2" i="10"/>
  <c r="AG3" i="10"/>
  <c r="K3" i="9"/>
  <c r="K6" i="9"/>
  <c r="K2" i="9"/>
  <c r="AA3" i="10"/>
  <c r="L4" i="9"/>
  <c r="L3" i="9"/>
  <c r="L2" i="9"/>
  <c r="L6" i="9"/>
  <c r="J3" i="9"/>
  <c r="J6" i="9"/>
  <c r="J2" i="9"/>
  <c r="J4" i="9"/>
  <c r="Z3" i="9"/>
  <c r="Z6" i="9"/>
  <c r="Z2" i="9"/>
  <c r="Z4" i="9"/>
  <c r="P4" i="9"/>
  <c r="P3" i="9"/>
  <c r="P2" i="9"/>
  <c r="P6" i="9"/>
  <c r="AF4" i="9"/>
  <c r="AF3" i="9"/>
  <c r="AF2" i="9"/>
  <c r="AF6" i="9"/>
  <c r="N3" i="9"/>
  <c r="N6" i="9"/>
  <c r="N2" i="9"/>
  <c r="N4" i="9"/>
  <c r="AD3" i="9"/>
  <c r="AD2" i="9"/>
  <c r="AD6" i="9"/>
  <c r="AD4" i="9"/>
  <c r="T4" i="9"/>
  <c r="T3" i="9"/>
  <c r="T2" i="9"/>
  <c r="T6" i="9"/>
  <c r="R3" i="9"/>
  <c r="R6" i="9"/>
  <c r="R2" i="9"/>
  <c r="R4" i="9"/>
  <c r="AH3" i="9"/>
  <c r="AH6" i="9"/>
  <c r="AH2" i="9"/>
  <c r="AH4" i="9"/>
  <c r="AB4" i="9"/>
  <c r="AB3" i="9"/>
  <c r="AB2" i="9"/>
  <c r="AB6" i="9"/>
  <c r="D6" i="9"/>
  <c r="D4" i="9"/>
  <c r="D3" i="9"/>
  <c r="D2" i="9"/>
  <c r="H4" i="9"/>
  <c r="H3" i="9"/>
  <c r="H2" i="9"/>
  <c r="H6" i="9"/>
  <c r="X4" i="9"/>
  <c r="X3" i="9"/>
  <c r="X2" i="9"/>
  <c r="X6" i="9"/>
  <c r="F3" i="9"/>
  <c r="F6" i="9"/>
  <c r="F2" i="9"/>
  <c r="F4" i="9"/>
  <c r="V3" i="9"/>
  <c r="V6" i="9"/>
  <c r="V2" i="9"/>
  <c r="V4" i="9"/>
  <c r="D4" i="10"/>
  <c r="D2" i="10"/>
  <c r="D3" i="10"/>
  <c r="D6" i="10"/>
  <c r="H4" i="10"/>
  <c r="H6" i="10"/>
  <c r="H3" i="10"/>
  <c r="H2" i="10"/>
  <c r="L4" i="10"/>
  <c r="L3" i="10"/>
  <c r="L2" i="10"/>
  <c r="L6" i="10"/>
  <c r="AB4" i="10"/>
  <c r="AB3" i="10"/>
  <c r="AB6" i="10"/>
  <c r="AB2" i="10"/>
  <c r="T4" i="10"/>
  <c r="T2" i="10"/>
  <c r="T3" i="10"/>
  <c r="T6" i="10"/>
  <c r="X4" i="10"/>
  <c r="X6" i="10"/>
  <c r="X2" i="10"/>
  <c r="X3" i="10"/>
  <c r="P4" i="10"/>
  <c r="P6" i="10"/>
  <c r="P3" i="10"/>
  <c r="P2" i="10"/>
  <c r="AF4" i="10"/>
  <c r="AF6" i="10"/>
  <c r="AF3" i="10"/>
  <c r="AF2" i="10"/>
  <c r="C4" i="17"/>
  <c r="G4" i="17"/>
  <c r="K4" i="17"/>
  <c r="O4" i="17"/>
  <c r="R4" i="17"/>
  <c r="S4" i="17"/>
  <c r="V4" i="17"/>
  <c r="W4" i="17"/>
  <c r="Z4" i="17"/>
  <c r="AA4" i="17"/>
  <c r="AD4" i="17"/>
  <c r="AE4" i="17"/>
  <c r="AH4" i="17"/>
  <c r="AI4" i="17"/>
  <c r="D4" i="17"/>
  <c r="C7" i="15"/>
  <c r="D7" i="15"/>
  <c r="F7" i="15"/>
  <c r="G7" i="15"/>
  <c r="H7" i="15"/>
  <c r="J7" i="15"/>
  <c r="K7" i="15"/>
  <c r="L7" i="15"/>
  <c r="N7" i="15"/>
  <c r="O7" i="15"/>
  <c r="P7" i="15"/>
  <c r="R7" i="15"/>
  <c r="S7" i="15"/>
  <c r="T7" i="15"/>
  <c r="V7" i="15"/>
  <c r="W7" i="15"/>
  <c r="X7" i="15"/>
  <c r="Z7" i="15"/>
  <c r="AA7" i="15"/>
  <c r="AB7" i="15"/>
  <c r="AD7" i="15"/>
  <c r="AE7" i="15"/>
  <c r="AF7" i="15"/>
  <c r="AH7" i="15"/>
  <c r="AI7" i="15"/>
  <c r="E7" i="15"/>
  <c r="N4" i="17"/>
  <c r="J4" i="17"/>
  <c r="F4" i="17"/>
  <c r="AG4" i="17"/>
  <c r="AC4" i="17"/>
  <c r="Y4" i="17"/>
  <c r="U4" i="17"/>
  <c r="Q4" i="17"/>
  <c r="M4" i="17"/>
  <c r="I4" i="17"/>
  <c r="E4" i="17"/>
  <c r="AG7" i="15"/>
  <c r="AC7" i="15"/>
  <c r="Y7" i="15"/>
  <c r="U7" i="15"/>
  <c r="Q7" i="15"/>
  <c r="M7" i="15"/>
  <c r="I7" i="15"/>
  <c r="AF4" i="17"/>
  <c r="AB4" i="17"/>
  <c r="X4" i="17"/>
  <c r="T4" i="17"/>
  <c r="P4" i="17"/>
  <c r="L4" i="17"/>
  <c r="H4" i="17"/>
  <c r="C7" i="16"/>
  <c r="Y7" i="16"/>
  <c r="X7" i="16"/>
  <c r="P7" i="16"/>
  <c r="L7" i="16"/>
  <c r="AH7" i="16"/>
  <c r="AD7" i="16"/>
  <c r="Z7" i="16"/>
  <c r="V7" i="16"/>
  <c r="R7" i="16"/>
  <c r="N7" i="16"/>
  <c r="J7" i="16"/>
  <c r="F7" i="16"/>
  <c r="AC7" i="16"/>
  <c r="Q7" i="16"/>
  <c r="M7" i="16"/>
  <c r="I7" i="16"/>
  <c r="E7" i="16"/>
  <c r="D7" i="16"/>
  <c r="AG7" i="16"/>
  <c r="U7" i="16"/>
  <c r="AF7" i="16"/>
  <c r="AB7" i="16"/>
  <c r="T7" i="16"/>
  <c r="H7" i="16"/>
  <c r="AI7" i="16"/>
  <c r="AE7" i="16"/>
  <c r="AA7" i="16"/>
  <c r="W7" i="16"/>
  <c r="S7" i="16"/>
  <c r="O7" i="16"/>
  <c r="K7" i="16"/>
  <c r="G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I7" i="12"/>
  <c r="D7" i="12"/>
  <c r="H7" i="12"/>
  <c r="L7" i="12"/>
  <c r="P7" i="12"/>
  <c r="T7" i="12"/>
  <c r="X7" i="12"/>
  <c r="AB7" i="12"/>
  <c r="AF7" i="12"/>
  <c r="E7" i="12"/>
  <c r="I7" i="12"/>
  <c r="M7" i="12"/>
  <c r="Q7" i="12"/>
  <c r="U7" i="12"/>
  <c r="Y7" i="12"/>
  <c r="AC7" i="12"/>
  <c r="AG7" i="12"/>
  <c r="J7" i="12"/>
  <c r="N7" i="12"/>
  <c r="R7" i="12"/>
  <c r="V7" i="12"/>
  <c r="Z7" i="12"/>
  <c r="AD7" i="12"/>
  <c r="AH7" i="12"/>
  <c r="F7" i="12"/>
  <c r="C7" i="12"/>
  <c r="G7" i="12"/>
  <c r="K7" i="12"/>
  <c r="O7" i="12"/>
  <c r="S7" i="12"/>
  <c r="W7" i="12"/>
  <c r="AA7" i="12"/>
  <c r="AE7" i="12"/>
  <c r="AH2" i="17"/>
  <c r="V2" i="17"/>
  <c r="J2" i="17"/>
  <c r="AG2" i="17"/>
  <c r="AC2" i="17"/>
  <c r="Y2" i="17"/>
  <c r="U2" i="17"/>
  <c r="Q2" i="17"/>
  <c r="M2" i="17"/>
  <c r="I2" i="17"/>
  <c r="E2" i="17"/>
  <c r="AD2" i="17"/>
  <c r="N2" i="17"/>
  <c r="AF2" i="17"/>
  <c r="AB2" i="17"/>
  <c r="X2" i="17"/>
  <c r="T2" i="17"/>
  <c r="P2" i="17"/>
  <c r="L2" i="17"/>
  <c r="H2" i="17"/>
  <c r="D2" i="17"/>
  <c r="Z2" i="17"/>
  <c r="R2" i="17"/>
  <c r="F2" i="17"/>
  <c r="AI2" i="17"/>
  <c r="AE2" i="17"/>
  <c r="AA2" i="17"/>
  <c r="W2" i="17"/>
  <c r="S2" i="17"/>
  <c r="O2" i="17"/>
  <c r="K2" i="17"/>
  <c r="G2" i="17"/>
  <c r="C2" i="17"/>
</calcChain>
</file>

<file path=xl/sharedStrings.xml><?xml version="1.0" encoding="utf-8"?>
<sst xmlns="http://schemas.openxmlformats.org/spreadsheetml/2006/main" count="1965" uniqueCount="967">
  <si>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</si>
  <si>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</si>
  <si>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</si>
  <si>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</si>
  <si>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</si>
  <si>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</si>
  <si>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</si>
  <si>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</si>
  <si>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</si>
  <si>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</si>
  <si>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</si>
  <si>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</si>
  <si>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</si>
  <si>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</si>
  <si>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>2016-</t>
  </si>
  <si>
    <t/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</si>
  <si>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</si>
  <si>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</si>
  <si>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</si>
  <si>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</si>
  <si>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</si>
  <si>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</si>
  <si>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</si>
  <si>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</si>
  <si>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</si>
  <si>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</si>
  <si>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</si>
  <si>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https://www.eia.gov/outlooks/aeo/tables_ref.cfm</t>
  </si>
  <si>
    <t>Projections:  EIA, AEO2017 National Energy Modeling System run ref2017.d120816a.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</si>
  <si>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</si>
  <si>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</si>
  <si>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</si>
  <si>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</si>
  <si>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</si>
  <si>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Outlook, October 2016 and EIA, AEO2017 National Energy Modeling System run ref2017.d120816a.</t>
  </si>
  <si>
    <t xml:space="preserve">   Sources:  2015 and 2016:  U.S. Energy Information Administration (EIA), Short-Term Energy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</si>
  <si>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</si>
  <si>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</si>
  <si>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</si>
  <si>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</si>
  <si>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</si>
  <si>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</si>
  <si>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</si>
  <si>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</si>
  <si>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</si>
  <si>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</si>
  <si>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</si>
  <si>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</si>
  <si>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</si>
  <si>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</si>
  <si>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</si>
  <si>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</si>
  <si>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</si>
  <si>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</si>
  <si>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</si>
  <si>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</si>
  <si>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</si>
  <si>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</si>
  <si>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</si>
  <si>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</si>
  <si>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</si>
  <si>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</si>
  <si>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</si>
  <si>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</si>
  <si>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</si>
  <si>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</si>
  <si>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</si>
  <si>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Fuel Cell Gasoline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</si>
  <si>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</si>
  <si>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</si>
  <si>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</si>
  <si>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</si>
  <si>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</si>
  <si>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</si>
  <si>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</si>
  <si>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</si>
  <si>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</si>
  <si>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</si>
  <si>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</si>
  <si>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</si>
  <si>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</si>
  <si>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</si>
  <si>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</si>
  <si>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</si>
  <si>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</si>
  <si>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</si>
  <si>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</si>
  <si>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</si>
  <si>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</si>
  <si>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</si>
  <si>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</si>
  <si>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</si>
  <si>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</si>
  <si>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</si>
  <si>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</si>
  <si>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</si>
  <si>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</si>
  <si>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</si>
  <si>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</si>
  <si>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</si>
  <si>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</si>
  <si>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</si>
  <si>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</si>
  <si>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</si>
  <si>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</si>
  <si>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</si>
  <si>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</si>
  <si>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</si>
  <si>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</si>
  <si>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</si>
  <si>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</si>
  <si>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</si>
  <si>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</si>
  <si>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</si>
  <si>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</si>
  <si>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</si>
  <si>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</si>
  <si>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</si>
  <si>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</si>
  <si>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</si>
  <si>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</si>
  <si>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</si>
  <si>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</si>
  <si>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</si>
  <si>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</si>
  <si>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</si>
  <si>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</si>
  <si>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</si>
  <si>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</si>
  <si>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</si>
  <si>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</si>
  <si>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</si>
  <si>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</si>
  <si>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</si>
  <si>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</si>
  <si>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</si>
  <si>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</si>
  <si>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</si>
  <si>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</si>
  <si>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</si>
  <si>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</si>
  <si>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</si>
  <si>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</si>
  <si>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</si>
  <si>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</si>
  <si>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</si>
  <si>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</si>
  <si>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</si>
  <si>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</si>
  <si>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</si>
  <si>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</si>
  <si>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</si>
  <si>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</si>
  <si>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</si>
  <si>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</si>
  <si>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</si>
  <si>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</si>
  <si>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</si>
  <si>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</si>
  <si>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</si>
  <si>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</si>
  <si>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</si>
  <si>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</si>
  <si>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</si>
  <si>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</si>
  <si>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</si>
  <si>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</si>
  <si>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</si>
  <si>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</si>
  <si>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</si>
  <si>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</si>
  <si>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</si>
  <si>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</si>
  <si>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</si>
  <si>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</si>
  <si>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</si>
  <si>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</si>
  <si>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</si>
  <si>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</si>
  <si>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</si>
  <si>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</si>
  <si>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</si>
  <si>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</si>
  <si>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</si>
  <si>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</si>
  <si>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</si>
  <si>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</si>
  <si>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</si>
  <si>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</si>
  <si>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</si>
  <si>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</si>
  <si>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</si>
  <si>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</si>
  <si>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</si>
  <si>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</si>
  <si>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</si>
  <si>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</si>
  <si>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</si>
  <si>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</si>
  <si>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</si>
  <si>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</si>
  <si>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</si>
  <si>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</si>
  <si>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</si>
  <si>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</si>
  <si>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</si>
  <si>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</si>
  <si>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</si>
  <si>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</si>
  <si>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</si>
  <si>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</si>
  <si>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</si>
  <si>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</si>
  <si>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</si>
  <si>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</si>
  <si>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</si>
  <si>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</si>
  <si>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</si>
  <si>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</si>
  <si>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</si>
  <si>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</si>
  <si>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</si>
  <si>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</si>
  <si>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</si>
  <si>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</si>
  <si>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</si>
  <si>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</si>
  <si>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</si>
  <si>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</si>
  <si>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</si>
  <si>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</si>
  <si>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</si>
  <si>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</si>
  <si>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</si>
  <si>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</si>
  <si>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</si>
  <si>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</si>
  <si>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</si>
  <si>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</si>
  <si>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</si>
  <si>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</si>
  <si>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</si>
  <si>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</si>
  <si>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</si>
  <si>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</si>
  <si>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</si>
  <si>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</si>
  <si>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</si>
  <si>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</si>
  <si>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</si>
  <si>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</si>
  <si>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</si>
  <si>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</si>
  <si>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</si>
  <si>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</si>
  <si>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</si>
  <si>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</si>
  <si>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</si>
  <si>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</si>
  <si>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</si>
  <si>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</si>
  <si>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</si>
  <si>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</si>
  <si>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(thousand 2016 dollars)</t>
  </si>
  <si>
    <t>53. New Light-Duty Vehicle Prices</t>
  </si>
  <si>
    <t>LDP000</t>
  </si>
  <si>
    <t>See "cpi.xlsx" in the InputData folder for source information.</t>
  </si>
  <si>
    <t>For freight LDVs, we generally use the "Large Pickup" category from AEO 53,</t>
  </si>
  <si>
    <t>except for battery electric vehicle and plug-in hybrid vehicle, where we use</t>
  </si>
  <si>
    <t>Table 53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</si>
  <si>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</si>
  <si>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</si>
  <si>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</si>
  <si>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</si>
  <si>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</si>
  <si>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</si>
  <si>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</si>
  <si>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</si>
  <si>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</si>
  <si>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</si>
  <si>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</si>
  <si>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</si>
  <si>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</si>
  <si>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</si>
  <si>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</si>
  <si>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</si>
  <si>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</si>
  <si>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</si>
  <si>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</si>
  <si>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</si>
  <si>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</si>
  <si>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</si>
  <si>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</si>
  <si>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</si>
  <si>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</si>
  <si>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</si>
  <si>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</si>
  <si>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</si>
  <si>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</si>
  <si>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</si>
  <si>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</si>
  <si>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</si>
  <si>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</si>
  <si>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</si>
  <si>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</si>
  <si>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</si>
  <si>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</si>
  <si>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</si>
  <si>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</si>
  <si>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</si>
  <si>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</si>
  <si>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</si>
  <si>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</si>
  <si>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</si>
  <si>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</si>
  <si>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</si>
  <si>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</si>
  <si>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</si>
  <si>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</si>
  <si>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</si>
  <si>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</si>
  <si>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</si>
  <si>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</si>
  <si>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</si>
  <si>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</si>
  <si>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</si>
  <si>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</si>
  <si>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</si>
  <si>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</si>
  <si>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</si>
  <si>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</si>
  <si>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</si>
  <si>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</si>
  <si>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</si>
  <si>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</si>
  <si>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</si>
  <si>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</si>
  <si>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</si>
  <si>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</si>
  <si>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</si>
  <si>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</si>
  <si>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</si>
  <si>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</si>
  <si>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</si>
  <si>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</si>
  <si>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</si>
  <si>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</si>
  <si>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</si>
  <si>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</si>
  <si>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</si>
  <si>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</si>
  <si>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</si>
  <si>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</si>
  <si>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</si>
  <si>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</si>
  <si>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</si>
  <si>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</si>
  <si>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</si>
  <si>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</si>
  <si>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</si>
  <si>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</si>
  <si>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</si>
  <si>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</si>
  <si>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</si>
  <si>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</si>
  <si>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</si>
  <si>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</si>
  <si>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</si>
  <si>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</si>
  <si>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</si>
  <si>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</si>
  <si>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</si>
  <si>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</si>
  <si>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</si>
  <si>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</si>
  <si>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</si>
  <si>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</si>
  <si>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</si>
  <si>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</si>
  <si>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</si>
  <si>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</si>
  <si>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</si>
  <si>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</si>
  <si>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</si>
  <si>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</si>
  <si>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</si>
  <si>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</si>
  <si>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</si>
  <si>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</si>
  <si>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</si>
  <si>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</si>
  <si>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</si>
  <si>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</si>
  <si>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</si>
  <si>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</si>
  <si>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</si>
  <si>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</si>
  <si>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</si>
  <si>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</si>
  <si>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</si>
  <si>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</si>
  <si>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</si>
  <si>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</si>
  <si>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</si>
  <si>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</si>
  <si>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</si>
  <si>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</si>
  <si>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</si>
  <si>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</si>
  <si>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</si>
  <si>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</si>
  <si>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</si>
  <si>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</si>
  <si>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</si>
  <si>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</si>
  <si>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</si>
  <si>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</si>
  <si>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</si>
  <si>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</si>
  <si>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</si>
  <si>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</si>
  <si>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</si>
  <si>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</si>
  <si>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</si>
  <si>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</si>
  <si>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</si>
  <si>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</si>
  <si>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</si>
  <si>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</si>
  <si>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</si>
  <si>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</si>
  <si>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</si>
  <si>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</si>
  <si>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</si>
  <si>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</si>
  <si>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</si>
  <si>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</si>
  <si>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</si>
  <si>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</si>
  <si>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</si>
  <si>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</si>
  <si>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</si>
  <si>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</si>
  <si>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</si>
  <si>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</si>
  <si>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</si>
  <si>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</si>
  <si>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</si>
  <si>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</si>
  <si>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</si>
  <si>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</si>
  <si>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</si>
  <si>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</si>
  <si>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</si>
  <si>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</si>
  <si>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</si>
  <si>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</si>
  <si>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</si>
  <si>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</si>
  <si>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</si>
  <si>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</si>
  <si>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</si>
  <si>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</si>
  <si>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</si>
  <si>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</si>
  <si>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</si>
  <si>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</si>
  <si>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</si>
  <si>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</si>
  <si>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</si>
  <si>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</si>
  <si>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</si>
  <si>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</si>
  <si>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</si>
  <si>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</si>
  <si>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</si>
  <si>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</si>
  <si>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</si>
  <si>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</si>
  <si>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</si>
  <si>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</si>
  <si>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</si>
  <si>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</si>
  <si>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</si>
  <si>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</si>
  <si>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</si>
  <si>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</si>
  <si>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</si>
  <si>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</si>
  <si>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</si>
  <si>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</si>
  <si>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</si>
  <si>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</si>
  <si>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</si>
  <si>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</si>
  <si>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</si>
  <si>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</si>
  <si>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</si>
  <si>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</si>
  <si>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</si>
  <si>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</si>
  <si>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</si>
  <si>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</si>
  <si>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</si>
  <si>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</si>
  <si>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</si>
  <si>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</si>
  <si>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</si>
  <si>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</si>
  <si>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</si>
  <si>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</si>
  <si>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</si>
  <si>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</si>
  <si>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</si>
  <si>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</si>
  <si>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</si>
  <si>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</si>
  <si>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</si>
  <si>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</si>
  <si>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</si>
  <si>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</si>
  <si>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</si>
  <si>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</si>
  <si>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</si>
  <si>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</si>
  <si>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</si>
  <si>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</si>
  <si>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</si>
  <si>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</si>
  <si>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</si>
  <si>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</si>
  <si>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</si>
  <si>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</si>
  <si>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</si>
  <si>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</si>
  <si>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</si>
  <si>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</si>
  <si>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</si>
  <si>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</si>
  <si>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</si>
  <si>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</si>
  <si>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</si>
  <si>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</si>
  <si>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</si>
  <si>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</si>
  <si>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</si>
  <si>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</si>
  <si>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</si>
  <si>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</si>
  <si>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</si>
  <si>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</si>
  <si>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</si>
  <si>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</si>
  <si>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</si>
  <si>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</si>
  <si>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</si>
  <si>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</si>
  <si>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</si>
  <si>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</si>
  <si>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</si>
  <si>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</si>
  <si>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</si>
  <si>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</si>
  <si>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</si>
  <si>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</si>
  <si>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</si>
  <si>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</si>
  <si>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</si>
  <si>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</si>
  <si>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</si>
  <si>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</si>
  <si>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</si>
  <si>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</si>
  <si>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</si>
  <si>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</si>
  <si>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</si>
  <si>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</si>
  <si>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</si>
  <si>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</si>
  <si>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</si>
  <si>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</si>
  <si>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</si>
  <si>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</si>
  <si>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</si>
  <si>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</si>
  <si>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</si>
  <si>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</si>
  <si>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</si>
  <si>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</si>
  <si>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</si>
  <si>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</si>
  <si>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</si>
  <si>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</si>
  <si>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</si>
  <si>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</si>
  <si>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</si>
  <si>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</si>
  <si>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</si>
  <si>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</si>
  <si>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</si>
  <si>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</si>
  <si>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</si>
  <si>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</si>
  <si>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</si>
  <si>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</si>
  <si>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</si>
  <si>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</si>
  <si>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</si>
  <si>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</si>
  <si>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</si>
  <si>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</si>
  <si>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</si>
  <si>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</si>
  <si>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</si>
  <si>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</si>
  <si>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</si>
  <si>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</si>
  <si>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</si>
  <si>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</si>
  <si>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</si>
  <si>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</si>
  <si>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</si>
  <si>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</si>
  <si>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</si>
  <si>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</si>
  <si>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</si>
  <si>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</si>
  <si>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</si>
  <si>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</si>
  <si>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</si>
  <si>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</si>
  <si>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</si>
  <si>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</si>
  <si>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</si>
  <si>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</si>
  <si>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</si>
  <si>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</si>
  <si>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</si>
  <si>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</si>
  <si>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</si>
  <si>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</si>
  <si>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</si>
  <si>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</si>
  <si>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</si>
  <si>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</si>
  <si>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</si>
  <si>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</si>
  <si>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</si>
  <si>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</si>
  <si>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</si>
  <si>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</si>
  <si>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</si>
  <si>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</si>
  <si>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</si>
  <si>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</si>
  <si>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</si>
  <si>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</si>
  <si>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</si>
  <si>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</si>
  <si>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</si>
  <si>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</si>
  <si>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</si>
  <si>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</si>
  <si>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</si>
  <si>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</si>
  <si>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</si>
  <si>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</si>
  <si>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</si>
  <si>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</si>
  <si>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</si>
  <si>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</si>
  <si>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</si>
  <si>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</si>
  <si>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</si>
  <si>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</si>
  <si>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</si>
  <si>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</si>
  <si>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</si>
  <si>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</si>
  <si>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</si>
  <si>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</si>
  <si>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</si>
  <si>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</si>
  <si>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</si>
  <si>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</si>
  <si>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</si>
  <si>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</si>
  <si>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</si>
  <si>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</si>
  <si>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</si>
  <si>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</si>
  <si>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</si>
  <si>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</si>
  <si>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</si>
  <si>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</si>
  <si>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</si>
  <si>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</si>
  <si>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</si>
  <si>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</si>
  <si>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</si>
  <si>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</si>
  <si>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</si>
  <si>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</si>
  <si>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</si>
  <si>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</si>
  <si>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</si>
  <si>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</si>
  <si>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</si>
  <si>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</si>
  <si>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</si>
  <si>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</si>
  <si>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</si>
  <si>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</si>
  <si>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</si>
  <si>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</si>
  <si>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</si>
  <si>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</si>
  <si>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</si>
  <si>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</si>
  <si>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</si>
  <si>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</si>
  <si>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</si>
  <si>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</si>
  <si>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</si>
  <si>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</si>
  <si>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</si>
  <si>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</si>
  <si>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</si>
  <si>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</si>
  <si>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</si>
  <si>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</si>
  <si>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</si>
  <si>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</si>
  <si>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</si>
  <si>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</si>
  <si>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</si>
  <si>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</si>
  <si>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</si>
  <si>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</si>
  <si>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</si>
  <si>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</si>
  <si>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</si>
  <si>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</si>
  <si>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</si>
  <si>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</si>
  <si>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</si>
  <si>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</si>
  <si>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</si>
  <si>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</si>
  <si>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</si>
  <si>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</si>
  <si>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</si>
  <si>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</si>
  <si>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</si>
  <si>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</si>
  <si>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</si>
  <si>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</si>
  <si>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</si>
  <si>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</si>
  <si>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</si>
  <si>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</si>
  <si>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</si>
  <si>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</si>
  <si>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</si>
  <si>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</si>
  <si>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</si>
  <si>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</si>
  <si>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</si>
  <si>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</si>
  <si>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</si>
  <si>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</si>
  <si>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</si>
  <si>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</si>
  <si>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</si>
  <si>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</si>
  <si>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</si>
  <si>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</si>
  <si>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</si>
  <si>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</si>
  <si>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</si>
  <si>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</si>
  <si>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</si>
  <si>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</si>
  <si>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</si>
  <si>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Unable to find an authoritative statistic, so using the average of all listed prices for new conventional daycab and new conventional sleeper trucks.  These are prices for the cab; the trailer is not included.</t>
  </si>
  <si>
    <t>American Public Transit Association</t>
  </si>
  <si>
    <t>2015 Public Transportation Fact Book Appendix A: Historical Tables</t>
  </si>
  <si>
    <t>http://www.apta.com/resources/statistics/Documents/FactBook/2015-APTA-Fact-Book-Appendix-A.xls</t>
  </si>
  <si>
    <t>Table 26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</si>
  <si>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</si>
  <si>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</si>
  <si>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</si>
  <si>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</si>
  <si>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</si>
  <si>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</si>
  <si>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</si>
  <si>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</si>
  <si>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</si>
  <si>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</si>
  <si>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</si>
  <si>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</si>
  <si>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</si>
  <si>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</si>
  <si>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</si>
  <si>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</si>
  <si>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</si>
  <si>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</si>
  <si>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</si>
  <si>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</si>
  <si>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</si>
  <si>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</si>
  <si>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</si>
  <si>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</si>
  <si>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</si>
  <si>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</si>
  <si>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</si>
  <si>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</si>
  <si>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</si>
  <si>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</si>
  <si>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</si>
  <si>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</si>
  <si>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</si>
  <si>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</si>
  <si>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</si>
  <si>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</si>
  <si>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</si>
  <si>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</si>
  <si>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</si>
  <si>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</si>
  <si>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</si>
  <si>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</si>
  <si>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</si>
  <si>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</si>
  <si>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</si>
  <si>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</si>
  <si>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</si>
  <si>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</si>
  <si>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</si>
  <si>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</si>
  <si>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</si>
  <si>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</si>
  <si>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</si>
  <si>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</si>
  <si>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</si>
  <si>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</si>
  <si>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</si>
  <si>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</si>
  <si>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</si>
  <si>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</si>
  <si>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</si>
  <si>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</si>
  <si>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</si>
  <si>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</si>
  <si>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</si>
  <si>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</si>
  <si>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</si>
  <si>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gasoline engine and diesel engine passenger LDVs, we use the average</t>
  </si>
  <si>
    <t>For natural gas passenger LDVs, we use the average of the two size classes</t>
  </si>
  <si>
    <t xml:space="preserve">for which AEO 53 contains data (compact and large cars). </t>
  </si>
  <si>
    <t>is about $32k in 2012 dollars.</t>
  </si>
  <si>
    <t>of the "large car" and "midsize car" size categories from AEO 53.  This</t>
  </si>
  <si>
    <t>puts us near (a bit below) the average new car sale price in the U.S., which</t>
  </si>
  <si>
    <t>2012 USD to 2015 CAD</t>
  </si>
  <si>
    <t>Passenger Ships (passenger ferries)</t>
  </si>
  <si>
    <t>Many passenger ferries are quite large and also carry vehicles, at least in Canada.</t>
  </si>
  <si>
    <t>We don't have explicit data on passenger ferry pricing.</t>
  </si>
  <si>
    <t>Accordingly, we use the same value as we use for freight ships.</t>
  </si>
  <si>
    <t>Canada currency adjustment</t>
  </si>
  <si>
    <t>Audi</t>
  </si>
  <si>
    <t>A3 Sportback e-tron</t>
  </si>
  <si>
    <t>MSRP (CAD)</t>
  </si>
  <si>
    <t>Type</t>
  </si>
  <si>
    <t>PHEV</t>
  </si>
  <si>
    <t>330e</t>
  </si>
  <si>
    <t xml:space="preserve">740 Le xDrive </t>
  </si>
  <si>
    <t xml:space="preserve">X5 xDrive40e </t>
  </si>
  <si>
    <t>i3</t>
  </si>
  <si>
    <t>i8</t>
  </si>
  <si>
    <t>Canadian EV Models available in 2017</t>
  </si>
  <si>
    <t>2017 Prices (CAD)</t>
  </si>
  <si>
    <t>BEV</t>
  </si>
  <si>
    <t>Chrysler</t>
  </si>
  <si>
    <t>Pacifica</t>
  </si>
  <si>
    <t>Ford</t>
  </si>
  <si>
    <t>C-Max Energi</t>
  </si>
  <si>
    <t>Focus Electric</t>
  </si>
  <si>
    <t>Fusion Energi</t>
  </si>
  <si>
    <t>Hyundai</t>
  </si>
  <si>
    <t>Kia</t>
  </si>
  <si>
    <t>Optima PHEV</t>
  </si>
  <si>
    <t>Sonata PHEV</t>
  </si>
  <si>
    <t>Soul EV</t>
  </si>
  <si>
    <t>Mercedes</t>
  </si>
  <si>
    <t>GLE 550e</t>
  </si>
  <si>
    <t>S 550e</t>
  </si>
  <si>
    <t>van</t>
  </si>
  <si>
    <t>SUV</t>
  </si>
  <si>
    <t>LDV sub-type</t>
  </si>
  <si>
    <t>sedan</t>
  </si>
  <si>
    <t>sports car</t>
  </si>
  <si>
    <t>hatchback</t>
  </si>
  <si>
    <t>Mitsubishi</t>
  </si>
  <si>
    <t>Nissan</t>
  </si>
  <si>
    <t>Leaf</t>
  </si>
  <si>
    <t>Porsche</t>
  </si>
  <si>
    <t>Cayenne S E-Hybrid</t>
  </si>
  <si>
    <t>Panamera S E-Hybrid</t>
  </si>
  <si>
    <t>Smart</t>
  </si>
  <si>
    <t>Smart Fortwo ED</t>
  </si>
  <si>
    <t>coupe</t>
  </si>
  <si>
    <t>http://www.mto.gov.on.ca/english/vehicles/electric/electric-vehicle-rebate.shtml</t>
  </si>
  <si>
    <t>Plug'n'Drive</t>
  </si>
  <si>
    <t>"Electric Cars available in Canada"</t>
  </si>
  <si>
    <t>https://www.plugndrive.ca/electric-cars-available-in-canada/</t>
  </si>
  <si>
    <t xml:space="preserve">Fleet Carma </t>
  </si>
  <si>
    <t>"A Lengthy List of Electric Vehicles Currently Available in Canada (2017)"</t>
  </si>
  <si>
    <t>October 2017</t>
  </si>
  <si>
    <t>https://www.fleetcarma.com/electric-vehicles-currently-available-in-canada/</t>
  </si>
  <si>
    <t>Government of Ontario</t>
  </si>
  <si>
    <t>Eligible Electric Vehicles under the Electric Vehicle Incentive Program (EVIP)</t>
  </si>
  <si>
    <t>Trucker To Trucker 1</t>
  </si>
  <si>
    <t>Trucker To Trucker 2</t>
  </si>
  <si>
    <t>Fleet Carma</t>
  </si>
  <si>
    <t>Manufacturer's website</t>
  </si>
  <si>
    <t>Tesla</t>
  </si>
  <si>
    <t>Model S</t>
  </si>
  <si>
    <t>Model X</t>
  </si>
  <si>
    <t>2017 to 2015 CAD for "Canada EVs" (Fleet Carma)</t>
  </si>
  <si>
    <t>2015 CAD price (adjusted)</t>
  </si>
  <si>
    <t>notes</t>
  </si>
  <si>
    <t>2017 USD to CAD exchange rate</t>
  </si>
  <si>
    <t>this vehicle is not yet availabe in Canada; the base MSRP is $35,000 USD (2017), which we convert to CAD at the 2017 exchange rate</t>
  </si>
  <si>
    <t>Model 3 - short range</t>
  </si>
  <si>
    <t>Model 3 - long range</t>
  </si>
  <si>
    <t>this vehicle is not yet availabe in Canada; the base MSRP is $44,000 USD (2017), which we convert to CAD at the 2017 exchange rate</t>
  </si>
  <si>
    <t>model &amp; price year</t>
  </si>
  <si>
    <t>Volkswagen</t>
  </si>
  <si>
    <t>e-Golf</t>
  </si>
  <si>
    <t>Volvo</t>
  </si>
  <si>
    <t>XC90 T8 Twin Engine</t>
  </si>
  <si>
    <t>MSRP Source</t>
  </si>
  <si>
    <t>Toyota</t>
  </si>
  <si>
    <t>Prius</t>
  </si>
  <si>
    <t>Prius Prime</t>
  </si>
  <si>
    <t>Unhaggle</t>
  </si>
  <si>
    <t>Clarity</t>
  </si>
  <si>
    <t>Outlander</t>
  </si>
  <si>
    <t>CUV</t>
  </si>
  <si>
    <t>price taken as 2017</t>
  </si>
  <si>
    <t>IONIQ Electric</t>
  </si>
  <si>
    <t>OEM</t>
  </si>
  <si>
    <t>740Le</t>
  </si>
  <si>
    <t>GM</t>
  </si>
  <si>
    <t>Model (Brand)</t>
  </si>
  <si>
    <t>CT6 (Cadillac)</t>
  </si>
  <si>
    <t>Volt (Chevrolet)</t>
  </si>
  <si>
    <t>Bolt (Chevrolet)</t>
  </si>
  <si>
    <t>i-MiEV*</t>
  </si>
  <si>
    <t>XC60</t>
  </si>
  <si>
    <t>S90</t>
  </si>
  <si>
    <t>Karma</t>
  </si>
  <si>
    <t>Revero</t>
  </si>
  <si>
    <t>Average 2017 BEV price in CAD $2015</t>
  </si>
  <si>
    <t>Average 2017 PHEV price in CAD $2015</t>
  </si>
  <si>
    <t>LDVs (except EVs and Plug-in Hybrids)</t>
  </si>
  <si>
    <t>EV and PHEV Prices in Canada</t>
  </si>
  <si>
    <t>For PHEVs and BEVs, we use observed data from the Canadian market.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</si>
</sst>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&quot;$&quot;#,##0.00"/>
    <numFmt numFmtId="168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326"/>
      <name val="Calibri"/>
      <family val="2"/>
      <scheme val="minor"/>
    </font>
    <font>
      <sz val="11"/>
      <color rgb="FF212326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2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11" fillId="0" borderId="0" xfId="0" applyFont="1" applyFill="1"/>
    <xf numFmtId="0" fontId="13" fillId="0" borderId="0" xfId="0" applyFont="1"/>
    <xf numFmtId="6" fontId="0" fillId="0" borderId="0" xfId="0" applyNumberFormat="1"/>
    <xf numFmtId="167" fontId="0" fillId="0" borderId="0" xfId="0" applyNumberFormat="1"/>
    <xf numFmtId="166" fontId="14" fillId="0" borderId="0" xfId="0" applyNumberFormat="1" applyFont="1"/>
    <xf numFmtId="6" fontId="0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8" fontId="13" fillId="0" borderId="0" xfId="0" applyNumberFormat="1" applyFont="1"/>
    <xf numFmtId="0" fontId="0" fillId="5" borderId="0" xfId="0" applyFill="1"/>
    <xf numFmtId="167" fontId="0" fillId="5" borderId="0" xfId="0" applyNumberFormat="1" applyFill="1"/>
    <xf numFmtId="0" fontId="16" fillId="0" borderId="0" xfId="0" applyFont="1"/>
    <xf numFmtId="166" fontId="0" fillId="6" borderId="0" xfId="0" applyNumberFormat="1" applyFill="1"/>
    <xf numFmtId="0" fontId="2" fillId="0" borderId="1" xfId="2" applyFont="1" applyFill="1" applyBorder="1" applyAlignment="1">
      <alignment wrapText="1"/>
    </xf>
    <xf numFmtId="0" fontId="0" fillId="0" borderId="0" xfId="0" applyAlignment="1"/>
    <xf numFmtId="1" fontId="0" fillId="4" borderId="0" xfId="0" applyNumberFormat="1" applyFill="1"/>
  </cellXfs>
  <cellStyles count="28">
    <cellStyle name="Body: normal cell" xfId="4"/>
    <cellStyle name="Currency" xfId="8" builtinId="4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ugndrive.ca/electric-cars-available-in-canada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5" Type="http://schemas.openxmlformats.org/officeDocument/2006/relationships/hyperlink" Target="http://www.mto.gov.on.ca/english/vehicles/electric/electric-vehicle-rebate.shtml" TargetMode="External"/><Relationship Id="rId4" Type="http://schemas.openxmlformats.org/officeDocument/2006/relationships/hyperlink" Target="https://www.fleetcarma.com/electric-vehicles-currently-available-in-canada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sla.com/en_CA/support/model-3-reservations-faq" TargetMode="External"/><Relationship Id="rId2" Type="http://schemas.openxmlformats.org/officeDocument/2006/relationships/hyperlink" Target="https://www.tesla.com/en_CA/support/model-3-reservations-faq" TargetMode="External"/><Relationship Id="rId1" Type="http://schemas.openxmlformats.org/officeDocument/2006/relationships/hyperlink" Target="https://www.smart.com/ca/en/index/current-offers.html" TargetMode="External"/><Relationship Id="rId4" Type="http://schemas.openxmlformats.org/officeDocument/2006/relationships/hyperlink" Target="https://www.unhaggle.com/2017-Toyota-Prius-Canada-Price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workbookViewId="0"/>
  </sheetViews>
  <sheetFormatPr defaultColWidth="8.81640625" defaultRowHeight="14.5" x14ac:dyDescent="0.35"/>
  <cols>
    <col min="2" max="2" width="56.36328125" customWidth="1"/>
    <col min="4" max="4" width="28" customWidth="1"/>
  </cols>
  <sheetData>
    <row r="1" spans="1:2" x14ac:dyDescent="0.35">
      <c r="A1" s="1" t="s">
        <v>29</v>
      </c>
    </row>
    <row r="3" spans="1:2" x14ac:dyDescent="0.35">
      <c r="A3" s="1" t="s">
        <v>30</v>
      </c>
      <c r="B3" s="2" t="s">
        <v>964</v>
      </c>
    </row>
    <row r="4" spans="1:2" x14ac:dyDescent="0.35">
      <c r="B4" s="17" t="s">
        <v>26</v>
      </c>
    </row>
    <row r="5" spans="1:2" x14ac:dyDescent="0.35">
      <c r="B5" s="19">
        <v>2017</v>
      </c>
    </row>
    <row r="6" spans="1:2" x14ac:dyDescent="0.35">
      <c r="B6" s="17" t="s">
        <v>23</v>
      </c>
    </row>
    <row r="7" spans="1:2" x14ac:dyDescent="0.35">
      <c r="B7" s="17" t="s">
        <v>27</v>
      </c>
    </row>
    <row r="8" spans="1:2" x14ac:dyDescent="0.35">
      <c r="B8" s="17" t="s">
        <v>269</v>
      </c>
    </row>
    <row r="9" spans="1:2" x14ac:dyDescent="0.35">
      <c r="B9" s="17"/>
    </row>
    <row r="10" spans="1:2" x14ac:dyDescent="0.35">
      <c r="B10" s="2" t="s">
        <v>965</v>
      </c>
    </row>
    <row r="11" spans="1:2" x14ac:dyDescent="0.35">
      <c r="B11" t="s">
        <v>914</v>
      </c>
    </row>
    <row r="12" spans="1:2" x14ac:dyDescent="0.35">
      <c r="B12" s="39" t="s">
        <v>916</v>
      </c>
    </row>
    <row r="13" spans="1:2" x14ac:dyDescent="0.35">
      <c r="B13" t="s">
        <v>915</v>
      </c>
    </row>
    <row r="14" spans="1:2" x14ac:dyDescent="0.35">
      <c r="B14" s="25" t="s">
        <v>917</v>
      </c>
    </row>
    <row r="16" spans="1:2" x14ac:dyDescent="0.35">
      <c r="B16" t="s">
        <v>911</v>
      </c>
    </row>
    <row r="17" spans="2:2" x14ac:dyDescent="0.35">
      <c r="B17" s="38">
        <v>2017</v>
      </c>
    </row>
    <row r="18" spans="2:2" x14ac:dyDescent="0.35">
      <c r="B18" t="s">
        <v>912</v>
      </c>
    </row>
    <row r="19" spans="2:2" x14ac:dyDescent="0.35">
      <c r="B19" s="25" t="s">
        <v>913</v>
      </c>
    </row>
    <row r="21" spans="2:2" x14ac:dyDescent="0.35">
      <c r="B21" t="s">
        <v>918</v>
      </c>
    </row>
    <row r="22" spans="2:2" x14ac:dyDescent="0.35">
      <c r="B22" t="s">
        <v>919</v>
      </c>
    </row>
    <row r="23" spans="2:2" x14ac:dyDescent="0.35">
      <c r="B23" s="38">
        <v>2018</v>
      </c>
    </row>
    <row r="24" spans="2:2" x14ac:dyDescent="0.35">
      <c r="B24" s="25" t="s">
        <v>910</v>
      </c>
    </row>
    <row r="25" spans="2:2" x14ac:dyDescent="0.35">
      <c r="B25" s="17"/>
    </row>
    <row r="26" spans="2:2" x14ac:dyDescent="0.35">
      <c r="B26" s="27" t="s">
        <v>804</v>
      </c>
    </row>
    <row r="27" spans="2:2" x14ac:dyDescent="0.35">
      <c r="B27" s="26" t="s">
        <v>785</v>
      </c>
    </row>
    <row r="28" spans="2:2" x14ac:dyDescent="0.35">
      <c r="B28" s="28">
        <v>2015</v>
      </c>
    </row>
    <row r="29" spans="2:2" x14ac:dyDescent="0.35">
      <c r="B29" s="46" t="s">
        <v>786</v>
      </c>
    </row>
    <row r="30" spans="2:2" x14ac:dyDescent="0.35">
      <c r="B30" s="46" t="s">
        <v>787</v>
      </c>
    </row>
    <row r="31" spans="2:2" x14ac:dyDescent="0.35">
      <c r="B31" s="26" t="s">
        <v>788</v>
      </c>
    </row>
    <row r="33" spans="2:2" x14ac:dyDescent="0.35">
      <c r="B33" s="2" t="s">
        <v>805</v>
      </c>
    </row>
    <row r="34" spans="2:2" x14ac:dyDescent="0.35">
      <c r="B34" t="s">
        <v>781</v>
      </c>
    </row>
    <row r="35" spans="2:2" x14ac:dyDescent="0.35">
      <c r="B35" t="s">
        <v>782</v>
      </c>
    </row>
    <row r="36" spans="2:2" x14ac:dyDescent="0.35">
      <c r="B36" t="s">
        <v>783</v>
      </c>
    </row>
    <row r="37" spans="2:2" x14ac:dyDescent="0.35">
      <c r="B37" s="25" t="s">
        <v>920</v>
      </c>
    </row>
    <row r="38" spans="2:2" x14ac:dyDescent="0.35">
      <c r="B38" s="25" t="s">
        <v>921</v>
      </c>
    </row>
    <row r="39" spans="2:2" ht="58" x14ac:dyDescent="0.35">
      <c r="B39" s="26" t="s">
        <v>784</v>
      </c>
    </row>
    <row r="40" spans="2:2" x14ac:dyDescent="0.35">
      <c r="B40" s="26"/>
    </row>
    <row r="41" spans="2:2" x14ac:dyDescent="0.35">
      <c r="B41" s="27" t="s">
        <v>9</v>
      </c>
    </row>
    <row r="42" spans="2:2" x14ac:dyDescent="0.35">
      <c r="B42" s="26" t="s">
        <v>789</v>
      </c>
    </row>
    <row r="43" spans="2:2" x14ac:dyDescent="0.35">
      <c r="B43" s="28">
        <v>2012</v>
      </c>
    </row>
    <row r="44" spans="2:2" x14ac:dyDescent="0.35">
      <c r="B44" s="26" t="s">
        <v>790</v>
      </c>
    </row>
    <row r="45" spans="2:2" ht="29" x14ac:dyDescent="0.35">
      <c r="B45" s="26" t="s">
        <v>791</v>
      </c>
    </row>
    <row r="46" spans="2:2" x14ac:dyDescent="0.35">
      <c r="B46" s="26"/>
    </row>
    <row r="47" spans="2:2" x14ac:dyDescent="0.35">
      <c r="B47" s="27" t="s">
        <v>803</v>
      </c>
    </row>
    <row r="48" spans="2:2" x14ac:dyDescent="0.35">
      <c r="B48" s="26" t="s">
        <v>792</v>
      </c>
    </row>
    <row r="49" spans="1:2" x14ac:dyDescent="0.35">
      <c r="B49" s="28">
        <v>2014</v>
      </c>
    </row>
    <row r="50" spans="1:2" x14ac:dyDescent="0.35">
      <c r="B50" s="26" t="s">
        <v>793</v>
      </c>
    </row>
    <row r="51" spans="1:2" ht="29" x14ac:dyDescent="0.35">
      <c r="B51" s="26" t="s">
        <v>794</v>
      </c>
    </row>
    <row r="52" spans="1:2" x14ac:dyDescent="0.35">
      <c r="B52" s="26" t="s">
        <v>795</v>
      </c>
    </row>
    <row r="53" spans="1:2" x14ac:dyDescent="0.35">
      <c r="B53" s="26"/>
    </row>
    <row r="54" spans="1:2" x14ac:dyDescent="0.35">
      <c r="B54" s="2" t="s">
        <v>11</v>
      </c>
    </row>
    <row r="55" spans="1:2" x14ac:dyDescent="0.35">
      <c r="B55" s="18" t="s">
        <v>849</v>
      </c>
    </row>
    <row r="57" spans="1:2" x14ac:dyDescent="0.35">
      <c r="B57" s="27" t="s">
        <v>12</v>
      </c>
    </row>
    <row r="58" spans="1:2" x14ac:dyDescent="0.35">
      <c r="B58" s="26" t="s">
        <v>796</v>
      </c>
    </row>
    <row r="59" spans="1:2" x14ac:dyDescent="0.35">
      <c r="B59" s="28">
        <v>2016</v>
      </c>
    </row>
    <row r="60" spans="1:2" x14ac:dyDescent="0.35">
      <c r="B60" s="26" t="s">
        <v>797</v>
      </c>
    </row>
    <row r="61" spans="1:2" ht="29" x14ac:dyDescent="0.35">
      <c r="B61" s="26" t="s">
        <v>798</v>
      </c>
    </row>
    <row r="63" spans="1:2" x14ac:dyDescent="0.35">
      <c r="A63" s="1" t="s">
        <v>6</v>
      </c>
    </row>
    <row r="64" spans="1:2" x14ac:dyDescent="0.35">
      <c r="A64" t="s">
        <v>31</v>
      </c>
    </row>
    <row r="65" spans="1:1" x14ac:dyDescent="0.35">
      <c r="A65" t="s">
        <v>32</v>
      </c>
    </row>
    <row r="66" spans="1:1" x14ac:dyDescent="0.35">
      <c r="A66" t="s">
        <v>33</v>
      </c>
    </row>
    <row r="68" spans="1:1" x14ac:dyDescent="0.35">
      <c r="A68" s="1" t="s">
        <v>7</v>
      </c>
    </row>
    <row r="69" spans="1:1" x14ac:dyDescent="0.35">
      <c r="A69" t="s">
        <v>856</v>
      </c>
    </row>
    <row r="70" spans="1:1" x14ac:dyDescent="0.35">
      <c r="A70" t="s">
        <v>860</v>
      </c>
    </row>
    <row r="71" spans="1:1" x14ac:dyDescent="0.35">
      <c r="A71" t="s">
        <v>861</v>
      </c>
    </row>
    <row r="72" spans="1:1" x14ac:dyDescent="0.35">
      <c r="A72" t="s">
        <v>859</v>
      </c>
    </row>
    <row r="74" spans="1:1" x14ac:dyDescent="0.35">
      <c r="A74" t="s">
        <v>857</v>
      </c>
    </row>
    <row r="75" spans="1:1" x14ac:dyDescent="0.35">
      <c r="A75" t="s">
        <v>858</v>
      </c>
    </row>
    <row r="77" spans="1:1" x14ac:dyDescent="0.35">
      <c r="A77" t="s">
        <v>966</v>
      </c>
    </row>
    <row r="79" spans="1:1" x14ac:dyDescent="0.35">
      <c r="A79" t="s">
        <v>267</v>
      </c>
    </row>
    <row r="80" spans="1:1" x14ac:dyDescent="0.35">
      <c r="A80" t="s">
        <v>268</v>
      </c>
    </row>
    <row r="81" spans="1:1" x14ac:dyDescent="0.35">
      <c r="A81" t="s">
        <v>775</v>
      </c>
    </row>
    <row r="82" spans="1:1" x14ac:dyDescent="0.35">
      <c r="A82" t="s">
        <v>776</v>
      </c>
    </row>
    <row r="83" spans="1:1" x14ac:dyDescent="0.35">
      <c r="A83" t="s">
        <v>777</v>
      </c>
    </row>
    <row r="84" spans="1:1" x14ac:dyDescent="0.35">
      <c r="A84" t="s">
        <v>778</v>
      </c>
    </row>
    <row r="86" spans="1:1" x14ac:dyDescent="0.35">
      <c r="A86" s="1" t="s">
        <v>8</v>
      </c>
    </row>
    <row r="87" spans="1:1" x14ac:dyDescent="0.35">
      <c r="A87" t="s">
        <v>770</v>
      </c>
    </row>
    <row r="88" spans="1:1" x14ac:dyDescent="0.35">
      <c r="A88" t="s">
        <v>771</v>
      </c>
    </row>
    <row r="89" spans="1:1" x14ac:dyDescent="0.35">
      <c r="A89" t="s">
        <v>772</v>
      </c>
    </row>
    <row r="90" spans="1:1" x14ac:dyDescent="0.35">
      <c r="A90" t="s">
        <v>773</v>
      </c>
    </row>
    <row r="91" spans="1:1" x14ac:dyDescent="0.35">
      <c r="A91" t="s">
        <v>774</v>
      </c>
    </row>
    <row r="93" spans="1:1" x14ac:dyDescent="0.35">
      <c r="A93" s="1" t="s">
        <v>9</v>
      </c>
    </row>
    <row r="94" spans="1:1" x14ac:dyDescent="0.35">
      <c r="A94" t="s">
        <v>779</v>
      </c>
    </row>
    <row r="95" spans="1:1" x14ac:dyDescent="0.35">
      <c r="A95" t="s">
        <v>780</v>
      </c>
    </row>
    <row r="96" spans="1:1" x14ac:dyDescent="0.35">
      <c r="A96" t="s">
        <v>800</v>
      </c>
    </row>
    <row r="98" spans="1:1" x14ac:dyDescent="0.35">
      <c r="A98" s="1" t="s">
        <v>10</v>
      </c>
    </row>
    <row r="99" spans="1:1" x14ac:dyDescent="0.35">
      <c r="A99" t="s">
        <v>799</v>
      </c>
    </row>
    <row r="100" spans="1:1" x14ac:dyDescent="0.35">
      <c r="A100" t="s">
        <v>801</v>
      </c>
    </row>
    <row r="101" spans="1:1" x14ac:dyDescent="0.35">
      <c r="A101" t="s">
        <v>802</v>
      </c>
    </row>
    <row r="103" spans="1:1" x14ac:dyDescent="0.35">
      <c r="A103" s="1" t="s">
        <v>846</v>
      </c>
    </row>
    <row r="104" spans="1:1" x14ac:dyDescent="0.35">
      <c r="A104" t="s">
        <v>845</v>
      </c>
    </row>
    <row r="106" spans="1:1" x14ac:dyDescent="0.35">
      <c r="A106" s="1" t="s">
        <v>807</v>
      </c>
    </row>
    <row r="107" spans="1:1" x14ac:dyDescent="0.35">
      <c r="A107" t="s">
        <v>845</v>
      </c>
    </row>
    <row r="108" spans="1:1" x14ac:dyDescent="0.35">
      <c r="A108" s="29"/>
    </row>
    <row r="109" spans="1:1" x14ac:dyDescent="0.35">
      <c r="A109" s="1" t="s">
        <v>12</v>
      </c>
    </row>
    <row r="110" spans="1:1" x14ac:dyDescent="0.35">
      <c r="A110" s="29" t="s">
        <v>853</v>
      </c>
    </row>
    <row r="111" spans="1:1" x14ac:dyDescent="0.35">
      <c r="A111" s="29" t="s">
        <v>854</v>
      </c>
    </row>
    <row r="112" spans="1:1" x14ac:dyDescent="0.35">
      <c r="A112" s="29" t="s">
        <v>855</v>
      </c>
    </row>
    <row r="113" spans="1:2" x14ac:dyDescent="0.35">
      <c r="A113" s="29"/>
    </row>
    <row r="114" spans="1:2" x14ac:dyDescent="0.35">
      <c r="A114" s="1" t="s">
        <v>762</v>
      </c>
    </row>
    <row r="115" spans="1:2" x14ac:dyDescent="0.35">
      <c r="A115" t="s">
        <v>763</v>
      </c>
    </row>
    <row r="116" spans="1:2" x14ac:dyDescent="0.35">
      <c r="A116" t="s">
        <v>764</v>
      </c>
    </row>
    <row r="117" spans="1:2" x14ac:dyDescent="0.35">
      <c r="A117" t="s">
        <v>765</v>
      </c>
    </row>
    <row r="118" spans="1:2" x14ac:dyDescent="0.35">
      <c r="A118" t="s">
        <v>766</v>
      </c>
    </row>
    <row r="119" spans="1:2" x14ac:dyDescent="0.35">
      <c r="A119">
        <v>0.97099999999999997</v>
      </c>
      <c r="B119" t="s">
        <v>767</v>
      </c>
    </row>
    <row r="120" spans="1:2" x14ac:dyDescent="0.35">
      <c r="A120">
        <v>0.98699999999999999</v>
      </c>
      <c r="B120" t="s">
        <v>768</v>
      </c>
    </row>
    <row r="121" spans="1:2" x14ac:dyDescent="0.35">
      <c r="A121">
        <v>0.95299999999999996</v>
      </c>
      <c r="B121" t="s">
        <v>769</v>
      </c>
    </row>
    <row r="122" spans="1:2" x14ac:dyDescent="0.35">
      <c r="A122" s="40">
        <v>0.97099999999999997</v>
      </c>
      <c r="B122" s="29" t="s">
        <v>927</v>
      </c>
    </row>
    <row r="123" spans="1:2" x14ac:dyDescent="0.35">
      <c r="A123" t="s">
        <v>266</v>
      </c>
    </row>
    <row r="125" spans="1:2" x14ac:dyDescent="0.35">
      <c r="A125" s="1" t="s">
        <v>867</v>
      </c>
    </row>
    <row r="126" spans="1:2" x14ac:dyDescent="0.35">
      <c r="A126">
        <v>1.0307117464753821</v>
      </c>
      <c r="B126" t="s">
        <v>862</v>
      </c>
    </row>
    <row r="127" spans="1:2" x14ac:dyDescent="0.35">
      <c r="A127">
        <v>1.302157</v>
      </c>
      <c r="B127" t="s">
        <v>930</v>
      </c>
    </row>
    <row r="128" spans="1:2" x14ac:dyDescent="0.35">
      <c r="A128" t="s">
        <v>266</v>
      </c>
    </row>
  </sheetData>
  <hyperlinks>
    <hyperlink ref="B38" r:id="rId1"/>
    <hyperlink ref="B37" r:id="rId2"/>
    <hyperlink ref="B19" r:id="rId3"/>
    <hyperlink ref="B14" r:id="rId4"/>
    <hyperlink ref="B24" r:id="rId5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 s="23">
        <f>TREND($E2:$I2,$E$1:$I$1,B$1)</f>
        <v>64467.603259949712</v>
      </c>
      <c r="C2" s="23">
        <f>TREND($E2:$I2,$E$1:$I$1,C$1)</f>
        <v>63617.606624720385</v>
      </c>
      <c r="D2" s="23">
        <f>TREND($E2:$I2,$E$1:$I$1,D$1)</f>
        <v>62767.609989491059</v>
      </c>
      <c r="E2">
        <f>('AEO 53'!H166*10^3*cpi_2016to2012)*(USD_to_CAN)</f>
        <v>62041.804088619101</v>
      </c>
      <c r="F2">
        <f>('AEO 53'!I166*10^3*cpi_2016to2012)*(USD_to_CAN)</f>
        <v>60948.199612132012</v>
      </c>
      <c r="G2">
        <f>('AEO 53'!J166*10^3*cpi_2016to2012)*(USD_to_CAN)</f>
        <v>60139.371412749897</v>
      </c>
      <c r="H2">
        <f>('AEO 53'!K166*10^3*cpi_2016to2012)*(USD_to_CAN)</f>
        <v>59385.609173951343</v>
      </c>
      <c r="I2">
        <f>('AEO 53'!L166*10^3*cpi_2016to2012)*(USD_to_CAN)</f>
        <v>58573.116131562849</v>
      </c>
      <c r="J2">
        <f>('AEO 53'!M166*10^3*cpi_2016to2012)*(USD_to_CAN)</f>
        <v>57958.696508470013</v>
      </c>
      <c r="K2">
        <f>('AEO 53'!N166*10^3*cpi_2016to2012)*(USD_to_CAN)</f>
        <v>57567.526823326378</v>
      </c>
      <c r="L2">
        <f>('AEO 53'!O166*10^3*cpi_2016to2012)*(USD_to_CAN)</f>
        <v>57199.479733832704</v>
      </c>
      <c r="M2">
        <f>('AEO 53'!P166*10^3*cpi_2016to2012)*(USD_to_CAN)</f>
        <v>56876.277121051164</v>
      </c>
      <c r="N2">
        <f>('AEO 53'!Q166*10^3*cpi_2016to2012)*(USD_to_CAN)</f>
        <v>56569.832005371922</v>
      </c>
      <c r="O2">
        <f>('AEO 53'!R166*10^3*cpi_2016to2012)*(USD_to_CAN)</f>
        <v>56281.45473269972</v>
      </c>
      <c r="P2">
        <f>('AEO 53'!S166*10^3*cpi_2016to2012)*(USD_to_CAN)</f>
        <v>56010.774987887562</v>
      </c>
      <c r="Q2">
        <f>('AEO 53'!T166*10^3*cpi_2016to2012)*(USD_to_CAN)</f>
        <v>55759.013730425366</v>
      </c>
      <c r="R2">
        <f>('AEO 53'!U166*10^3*cpi_2016to2012)*(USD_to_CAN)</f>
        <v>55528.457680902495</v>
      </c>
      <c r="S2">
        <f>('AEO 53'!V166*10^3*cpi_2016to2012)*(USD_to_CAN)</f>
        <v>55318.325936024899</v>
      </c>
      <c r="T2">
        <f>('AEO 53'!W166*10^3*cpi_2016to2012)*(USD_to_CAN)</f>
        <v>55126.851395130951</v>
      </c>
      <c r="U2">
        <f>('AEO 53'!X166*10^3*cpi_2016to2012)*(USD_to_CAN)</f>
        <v>54956.42784605411</v>
      </c>
      <c r="V2">
        <f>('AEO 53'!Y166*10^3*cpi_2016to2012)*(USD_to_CAN)</f>
        <v>54805.372663206064</v>
      </c>
      <c r="W2">
        <f>('AEO 53'!Z166*10^3*cpi_2016to2012)*(USD_to_CAN)</f>
        <v>54675.391064345888</v>
      </c>
      <c r="X2">
        <f>('AEO 53'!AA166*10^3*cpi_2016to2012)*(USD_to_CAN)</f>
        <v>54561.825133221573</v>
      </c>
      <c r="Y2">
        <f>('AEO 53'!AB166*10^3*cpi_2016to2012)*(USD_to_CAN)</f>
        <v>54470.494809477394</v>
      </c>
      <c r="Z2">
        <f>('AEO 53'!AC166*10^3*cpi_2016to2012)*(USD_to_CAN)</f>
        <v>54453.565415423553</v>
      </c>
      <c r="AA2">
        <f>('AEO 53'!AD166*10^3*cpi_2016to2012)*(USD_to_CAN)</f>
        <v>54438.12808690891</v>
      </c>
      <c r="AB2">
        <f>('AEO 53'!AE166*10^3*cpi_2016to2012)*(USD_to_CAN)</f>
        <v>54423.548278615264</v>
      </c>
      <c r="AC2">
        <f>('AEO 53'!AF166*10^3*cpi_2016to2012)*(USD_to_CAN)</f>
        <v>54413.610670280905</v>
      </c>
      <c r="AD2">
        <f>('AEO 53'!AG166*10^3*cpi_2016to2012)*(USD_to_CAN)</f>
        <v>54402.047407919337</v>
      </c>
      <c r="AE2">
        <f>('AEO 53'!AH166*10^3*cpi_2016to2012)*(USD_to_CAN)</f>
        <v>54390.771950168026</v>
      </c>
      <c r="AF2">
        <f>('AEO 53'!AI166*10^3*cpi_2016to2012)*(USD_to_CAN)</f>
        <v>54382.135847323734</v>
      </c>
      <c r="AG2">
        <f>('AEO 53'!AJ166*10^3*cpi_2016to2012)*(USD_to_CAN)</f>
        <v>54373.37106733289</v>
      </c>
      <c r="AH2">
        <f>('AEO 53'!AK166*10^3*cpi_2016to2012)*(USD_to_CAN)</f>
        <v>54363.872532926129</v>
      </c>
      <c r="AI2">
        <f>('AEO 53'!AL166*10^3*cpi_2016to2012)*(USD_to_CAN)</f>
        <v>54353.583272542382</v>
      </c>
    </row>
    <row r="3" spans="1:35" x14ac:dyDescent="0.35">
      <c r="A3" t="s">
        <v>1</v>
      </c>
      <c r="B3">
        <f>('AEO 53'!E92*10^3*cpi_2016to2012)*(USD_to_CAN)</f>
        <v>45403.949229101396</v>
      </c>
      <c r="C3">
        <f>('AEO 53'!F92*10^3*cpi_2016to2012)*(USD_to_CAN)</f>
        <v>45503.44416690855</v>
      </c>
      <c r="D3">
        <f>('AEO 53'!G92*10^3*cpi_2016to2012)*(USD_to_CAN)</f>
        <v>45616.714435276255</v>
      </c>
      <c r="E3">
        <f>('AEO 53'!H92*10^3*cpi_2016to2012)*(USD_to_CAN)</f>
        <v>45801.82682442743</v>
      </c>
      <c r="F3">
        <f>('AEO 53'!I92*10^3*cpi_2016to2012)*(USD_to_CAN)</f>
        <v>46073.116557850408</v>
      </c>
      <c r="G3">
        <f>('AEO 53'!J92*10^3*cpi_2016to2012)*(USD_to_CAN)</f>
        <v>46285.874888147213</v>
      </c>
      <c r="H3">
        <f>('AEO 53'!K92*10^3*cpi_2016to2012)*(USD_to_CAN)</f>
        <v>46475.003772354139</v>
      </c>
      <c r="I3">
        <f>('AEO 53'!L92*10^3*cpi_2016to2012)*(USD_to_CAN)</f>
        <v>46794.878460154294</v>
      </c>
      <c r="J3">
        <f>('AEO 53'!M92*10^3*cpi_2016to2012)*(USD_to_CAN)</f>
        <v>46989.842018029907</v>
      </c>
      <c r="K3">
        <f>('AEO 53'!N92*10^3*cpi_2016to2012)*(USD_to_CAN)</f>
        <v>47002.484793247007</v>
      </c>
      <c r="L3">
        <f>('AEO 53'!O92*10^3*cpi_2016to2012)*(USD_to_CAN)</f>
        <v>47012.440082410671</v>
      </c>
      <c r="M3">
        <f>('AEO 53'!P92*10^3*cpi_2016to2012)*(USD_to_CAN)</f>
        <v>47018.221713591447</v>
      </c>
      <c r="N3">
        <f>('AEO 53'!Q92*10^3*cpi_2016to2012)*(USD_to_CAN)</f>
        <v>47026.776288167304</v>
      </c>
      <c r="O3">
        <f>('AEO 53'!R92*10^3*cpi_2016to2012)*(USD_to_CAN)</f>
        <v>47035.477220719018</v>
      </c>
      <c r="P3">
        <f>('AEO 53'!S92*10^3*cpi_2016to2012)*(USD_to_CAN)</f>
        <v>47049.17298754771</v>
      </c>
      <c r="Q3">
        <f>('AEO 53'!T92*10^3*cpi_2016to2012)*(USD_to_CAN)</f>
        <v>47062.508261912364</v>
      </c>
      <c r="R3">
        <f>('AEO 53'!U92*10^3*cpi_2016to2012)*(USD_to_CAN)</f>
        <v>47076.031149521245</v>
      </c>
      <c r="S3">
        <f>('AEO 53'!V92*10^3*cpi_2016to2012)*(USD_to_CAN)</f>
        <v>47087.231954882191</v>
      </c>
      <c r="T3">
        <f>('AEO 53'!W92*10^3*cpi_2016to2012)*(USD_to_CAN)</f>
        <v>47098.855135609723</v>
      </c>
      <c r="U3">
        <f>('AEO 53'!X92*10^3*cpi_2016to2012)*(USD_to_CAN)</f>
        <v>47108.822211992905</v>
      </c>
      <c r="V3">
        <f>('AEO 53'!Y92*10^3*cpi_2016to2012)*(USD_to_CAN)</f>
        <v>47118.826614571277</v>
      </c>
      <c r="W3">
        <f>('AEO 53'!Z92*10^3*cpi_2016to2012)*(USD_to_CAN)</f>
        <v>47126.152371510849</v>
      </c>
      <c r="X3">
        <f>('AEO 53'!AA92*10^3*cpi_2016to2012)*(USD_to_CAN)</f>
        <v>47133.968280329311</v>
      </c>
      <c r="Y3">
        <f>('AEO 53'!AB92*10^3*cpi_2016to2012)*(USD_to_CAN)</f>
        <v>47138.566278215367</v>
      </c>
      <c r="Z3">
        <f>('AEO 53'!AC92*10^3*cpi_2016to2012)*(USD_to_CAN)</f>
        <v>47144.876369738529</v>
      </c>
      <c r="AA3">
        <f>('AEO 53'!AD92*10^3*cpi_2016to2012)*(USD_to_CAN)</f>
        <v>47150.429132406724</v>
      </c>
      <c r="AB3">
        <f>('AEO 53'!AE92*10^3*cpi_2016to2012)*(USD_to_CAN)</f>
        <v>47155.638101171869</v>
      </c>
      <c r="AC3">
        <f>('AEO 53'!AF92*10^3*cpi_2016to2012)*(USD_to_CAN)</f>
        <v>47158.609462762412</v>
      </c>
      <c r="AD3">
        <f>('AEO 53'!AG92*10^3*cpi_2016to2012)*(USD_to_CAN)</f>
        <v>47162.787049818449</v>
      </c>
      <c r="AE3">
        <f>('AEO 53'!AH92*10^3*cpi_2016to2012)*(USD_to_CAN)</f>
        <v>47166.875250459714</v>
      </c>
      <c r="AF3">
        <f>('AEO 53'!AI92*10^3*cpi_2016to2012)*(USD_to_CAN)</f>
        <v>47169.291630463907</v>
      </c>
      <c r="AG3">
        <f>('AEO 53'!AJ92*10^3*cpi_2016to2012)*(USD_to_CAN)</f>
        <v>47171.971258371013</v>
      </c>
      <c r="AH3">
        <f>('AEO 53'!AK92*10^3*cpi_2016to2012)*(USD_to_CAN)</f>
        <v>47175.148896303363</v>
      </c>
      <c r="AI3">
        <f>('AEO 53'!AL92*10^3*cpi_2016to2012)*(USD_to_CAN)</f>
        <v>47178.648718236276</v>
      </c>
    </row>
    <row r="4" spans="1:35" x14ac:dyDescent="0.35">
      <c r="A4" t="s">
        <v>2</v>
      </c>
      <c r="B4">
        <f>('AEO 53'!E23*10^3*cpi_2016to2012)*(USD_to_CAN)</f>
        <v>36642.795772793041</v>
      </c>
      <c r="C4">
        <f>('AEO 53'!F23*10^3*cpi_2016to2012)*(USD_to_CAN)</f>
        <v>36748.203965732442</v>
      </c>
      <c r="D4">
        <f>('AEO 53'!G23*10^3*cpi_2016to2012)*(USD_to_CAN)</f>
        <v>36866.630160377405</v>
      </c>
      <c r="E4">
        <f>('AEO 53'!H23*10^3*cpi_2016to2012)*(USD_to_CAN)</f>
        <v>37053.537153702418</v>
      </c>
      <c r="F4">
        <f>('AEO 53'!I23*10^3*cpi_2016to2012)*(USD_to_CAN)</f>
        <v>37319.311450652393</v>
      </c>
      <c r="G4">
        <f>('AEO 53'!J23*10^3*cpi_2016to2012)*(USD_to_CAN)</f>
        <v>37540.496660646771</v>
      </c>
      <c r="H4">
        <f>('AEO 53'!K23*10^3*cpi_2016to2012)*(USD_to_CAN)</f>
        <v>37741.335165191158</v>
      </c>
      <c r="I4">
        <f>('AEO 53'!L23*10^3*cpi_2016to2012)*(USD_to_CAN)</f>
        <v>38082.576152930895</v>
      </c>
      <c r="J4">
        <f>('AEO 53'!M23*10^3*cpi_2016to2012)*(USD_to_CAN)</f>
        <v>38274.86401197259</v>
      </c>
      <c r="K4">
        <f>('AEO 53'!N23*10^3*cpi_2016to2012)*(USD_to_CAN)</f>
        <v>38287.625641653314</v>
      </c>
      <c r="L4">
        <f>('AEO 53'!O23*10^3*cpi_2016to2012)*(USD_to_CAN)</f>
        <v>38297.447342328938</v>
      </c>
      <c r="M4">
        <f>('AEO 53'!P23*10^3*cpi_2016to2012)*(USD_to_CAN)</f>
        <v>38303.640543925067</v>
      </c>
      <c r="N4">
        <f>('AEO 53'!Q23*10^3*cpi_2016to2012)*(USD_to_CAN)</f>
        <v>38313.60860257654</v>
      </c>
      <c r="O4">
        <f>('AEO 53'!R23*10^3*cpi_2016to2012)*(USD_to_CAN)</f>
        <v>38322.788882055924</v>
      </c>
      <c r="P4">
        <f>('AEO 53'!S23*10^3*cpi_2016to2012)*(USD_to_CAN)</f>
        <v>38333.606602782049</v>
      </c>
      <c r="Q4">
        <f>('AEO 53'!T23*10^3*cpi_2016to2012)*(USD_to_CAN)</f>
        <v>38347.796450562819</v>
      </c>
      <c r="R4">
        <f>('AEO 53'!U23*10^3*cpi_2016to2012)*(USD_to_CAN)</f>
        <v>38361.13172492748</v>
      </c>
      <c r="S4">
        <f>('AEO 53'!V23*10^3*cpi_2016to2012)*(USD_to_CAN)</f>
        <v>38373.160582460594</v>
      </c>
      <c r="T4">
        <f>('AEO 53'!W23*10^3*cpi_2016to2012)*(USD_to_CAN)</f>
        <v>38385.55189699433</v>
      </c>
      <c r="U4">
        <f>('AEO 53'!X23*10^3*cpi_2016to2012)*(USD_to_CAN)</f>
        <v>38394.627073766213</v>
      </c>
      <c r="V4">
        <f>('AEO 53'!Y23*10^3*cpi_2016to2012)*(USD_to_CAN)</f>
        <v>38404.088281977783</v>
      </c>
      <c r="W4">
        <f>('AEO 53'!Z23*10^3*cpi_2016to2012)*(USD_to_CAN)</f>
        <v>38411.781407259456</v>
      </c>
      <c r="X4">
        <f>('AEO 53'!AA23*10^3*cpi_2016to2012)*(USD_to_CAN)</f>
        <v>38420.76228627508</v>
      </c>
      <c r="Y4">
        <f>('AEO 53'!AB23*10^3*cpi_2016to2012)*(USD_to_CAN)</f>
        <v>38425.768907771584</v>
      </c>
      <c r="Z4">
        <f>('AEO 53'!AC23*10^3*cpi_2016to2012)*(USD_to_CAN)</f>
        <v>38433.353001272575</v>
      </c>
      <c r="AA4">
        <f>('AEO 53'!AD23*10^3*cpi_2016to2012)*(USD_to_CAN)</f>
        <v>38439.93223430842</v>
      </c>
      <c r="AB4">
        <f>('AEO 53'!AE23*10^3*cpi_2016to2012)*(USD_to_CAN)</f>
        <v>38446.302244197534</v>
      </c>
      <c r="AC4">
        <f>('AEO 53'!AF23*10^3*cpi_2016to2012)*(USD_to_CAN)</f>
        <v>38449.528995544613</v>
      </c>
      <c r="AD4">
        <f>('AEO 53'!AG23*10^3*cpi_2016to2012)*(USD_to_CAN)</f>
        <v>38454.28415635776</v>
      </c>
      <c r="AE4">
        <f>('AEO 53'!AH23*10^3*cpi_2016to2012)*(USD_to_CAN)</f>
        <v>38458.97939880495</v>
      </c>
      <c r="AF4">
        <f>('AEO 53'!AI23*10^3*cpi_2016to2012)*(USD_to_CAN)</f>
        <v>38461.571604833844</v>
      </c>
      <c r="AG4">
        <f>('AEO 53'!AJ23*10^3*cpi_2016to2012)*(USD_to_CAN)</f>
        <v>38464.464384960818</v>
      </c>
      <c r="AH4">
        <f>('AEO 53'!AK23*10^3*cpi_2016to2012)*(USD_to_CAN)</f>
        <v>38467.885625430194</v>
      </c>
      <c r="AI4">
        <f>('AEO 53'!AL23*10^3*cpi_2016to2012)*(USD_to_CAN)</f>
        <v>38471.647712997707</v>
      </c>
    </row>
    <row r="5" spans="1:35" x14ac:dyDescent="0.35">
      <c r="A5" t="s">
        <v>3</v>
      </c>
      <c r="B5">
        <f>('AEO 53'!E37*10^3*cpi_2016to2012)*(USD_to_CAN)</f>
        <v>42398.775999338977</v>
      </c>
      <c r="C5">
        <f>('AEO 53'!F37*10^3*cpi_2016to2012)*(USD_to_CAN)</f>
        <v>42432.698634885761</v>
      </c>
      <c r="D5">
        <f>('AEO 53'!G37*10^3*cpi_2016to2012)*(USD_to_CAN)</f>
        <v>42474.883129056681</v>
      </c>
      <c r="E5">
        <f>('AEO 53'!H37*10^3*cpi_2016to2012)*(USD_to_CAN)</f>
        <v>42550.854705749764</v>
      </c>
      <c r="F5">
        <f>('AEO 53'!I37*10^3*cpi_2016to2012)*(USD_to_CAN)</f>
        <v>42685.03648383676</v>
      </c>
      <c r="G5">
        <f>('AEO 53'!J37*10^3*cpi_2016to2012)*(USD_to_CAN)</f>
        <v>42765.178771707826</v>
      </c>
      <c r="H5">
        <f>('AEO 53'!K37*10^3*cpi_2016to2012)*(USD_to_CAN)</f>
        <v>42940.215052695145</v>
      </c>
      <c r="I5">
        <f>('AEO 53'!L37*10^3*cpi_2016to2012)*(USD_to_CAN)</f>
        <v>43160.709728078575</v>
      </c>
      <c r="J5">
        <f>('AEO 53'!M37*10^3*cpi_2016to2012)*(USD_to_CAN)</f>
        <v>43331.560563863473</v>
      </c>
      <c r="K5">
        <f>('AEO 53'!N37*10^3*cpi_2016to2012)*(USD_to_CAN)</f>
        <v>43349.715828748704</v>
      </c>
      <c r="L5">
        <f>('AEO 53'!O37*10^3*cpi_2016to2012)*(USD_to_CAN)</f>
        <v>43359.712373180722</v>
      </c>
      <c r="M5">
        <f>('AEO 53'!P37*10^3*cpi_2016to2012)*(USD_to_CAN)</f>
        <v>43365.078504872981</v>
      </c>
      <c r="N5">
        <f>('AEO 53'!Q37*10^3*cpi_2016to2012)*(USD_to_CAN)</f>
        <v>43371.512362201247</v>
      </c>
      <c r="O5">
        <f>('AEO 53'!R37*10^3*cpi_2016to2012)*(USD_to_CAN)</f>
        <v>43378.331268700902</v>
      </c>
      <c r="P5">
        <f>('AEO 53'!S37*10^3*cpi_2016to2012)*(USD_to_CAN)</f>
        <v>43386.357382934373</v>
      </c>
      <c r="Q5">
        <f>('AEO 53'!T37*10^3*cpi_2016to2012)*(USD_to_CAN)</f>
        <v>43394.496458021698</v>
      </c>
      <c r="R5">
        <f>('AEO 53'!U37*10^3*cpi_2016to2012)*(USD_to_CAN)</f>
        <v>43403.051032597548</v>
      </c>
      <c r="S5">
        <f>('AEO 53'!V37*10^3*cpi_2016to2012)*(USD_to_CAN)</f>
        <v>43409.904318487512</v>
      </c>
      <c r="T5">
        <f>('AEO 53'!W37*10^3*cpi_2016to2012)*(USD_to_CAN)</f>
        <v>43417.54440128128</v>
      </c>
      <c r="U5">
        <f>('AEO 53'!X37*10^3*cpi_2016to2012)*(USD_to_CAN)</f>
        <v>43423.427206096392</v>
      </c>
      <c r="V5">
        <f>('AEO 53'!Y37*10^3*cpi_2016to2012)*(USD_to_CAN)</f>
        <v>43430.048676668885</v>
      </c>
      <c r="W5">
        <f>('AEO 53'!Z37*10^3*cpi_2016to2012)*(USD_to_CAN)</f>
        <v>43435.452134556326</v>
      </c>
      <c r="X5">
        <f>('AEO 53'!AA37*10^3*cpi_2016to2012)*(USD_to_CAN)</f>
        <v>43441.056957444118</v>
      </c>
      <c r="Y5">
        <f>('AEO 53'!AB37*10^3*cpi_2016to2012)*(USD_to_CAN)</f>
        <v>43444.796452840877</v>
      </c>
      <c r="Z5">
        <f>('AEO 53'!AC37*10^3*cpi_2016to2012)*(USD_to_CAN)</f>
        <v>43437.775199072559</v>
      </c>
      <c r="AA5">
        <f>('AEO 53'!AD37*10^3*cpi_2016to2012)*(USD_to_CAN)</f>
        <v>43427.983948714071</v>
      </c>
      <c r="AB5">
        <f>('AEO 53'!AE37*10^3*cpi_2016to2012)*(USD_to_CAN)</f>
        <v>43415.510123643602</v>
      </c>
      <c r="AC5">
        <f>('AEO 53'!AF37*10^3*cpi_2016to2012)*(USD_to_CAN)</f>
        <v>43392.799098408985</v>
      </c>
      <c r="AD5">
        <f>('AEO 53'!AG37*10^3*cpi_2016to2012)*(USD_to_CAN)</f>
        <v>43385.84070981152</v>
      </c>
      <c r="AE5">
        <f>('AEO 53'!AH37*10^3*cpi_2016to2012)*(USD_to_CAN)</f>
        <v>43396.763533245146</v>
      </c>
      <c r="AF5">
        <f>('AEO 53'!AI37*10^3*cpi_2016to2012)*(USD_to_CAN)</f>
        <v>43420.261355383576</v>
      </c>
      <c r="AG5">
        <f>('AEO 53'!AJ37*10^3*cpi_2016to2012)*(USD_to_CAN)</f>
        <v>43420.519691944995</v>
      </c>
      <c r="AH5">
        <f>('AEO 53'!AK37*10^3*cpi_2016to2012)*(USD_to_CAN)</f>
        <v>43428.789408715478</v>
      </c>
      <c r="AI5">
        <f>('AEO 53'!AL37*10^3*cpi_2016to2012)*(USD_to_CAN)</f>
        <v>43411.17832046534</v>
      </c>
    </row>
    <row r="6" spans="1:35" x14ac:dyDescent="0.35">
      <c r="A6" t="s">
        <v>4</v>
      </c>
      <c r="B6" s="23">
        <f>TREND($D6:$G6,$D$1:$G$1,B$1)</f>
        <v>52560.668109022168</v>
      </c>
      <c r="C6" s="23">
        <f>TREND($D6:$G6,$D$1:$G$1,C$1)</f>
        <v>52476.671400363906</v>
      </c>
      <c r="D6">
        <f>('AEO 53'!F180*10^3*cpi_2016to2012)*(USD_to_CAN)</f>
        <v>52406.82966896196</v>
      </c>
      <c r="E6">
        <f>('AEO 53'!G180*10^3*cpi_2016to2012)*(USD_to_CAN)</f>
        <v>52297.86959387004</v>
      </c>
      <c r="F6">
        <f>('AEO 53'!H180*10^3*cpi_2016to2012)*(USD_to_CAN)</f>
        <v>52203.833120974807</v>
      </c>
      <c r="G6">
        <f>('AEO 53'!I180*10^3*cpi_2016to2012)*(USD_to_CAN)</f>
        <v>52158.186131066162</v>
      </c>
      <c r="H6">
        <f>('AEO 53'!J180*10^3*cpi_2016to2012)*(USD_to_CAN)</f>
        <v>52091.016660559115</v>
      </c>
      <c r="I6">
        <f>('AEO 53'!K180*10^3*cpi_2016to2012)*(USD_to_CAN)</f>
        <v>52026.777296374239</v>
      </c>
      <c r="J6">
        <f>('AEO 53'!L180*10^3*cpi_2016to2012)*(USD_to_CAN)</f>
        <v>51974.326133990347</v>
      </c>
      <c r="K6">
        <f>('AEO 53'!M180*10^3*cpi_2016to2012)*(USD_to_CAN)</f>
        <v>51904.799219576758</v>
      </c>
      <c r="L6">
        <f>('AEO 53'!N180*10^3*cpi_2016to2012)*(USD_to_CAN)</f>
        <v>51774.004302568828</v>
      </c>
      <c r="M6">
        <f>('AEO 53'!O180*10^3*cpi_2016to2012)*(USD_to_CAN)</f>
        <v>51651.325868477441</v>
      </c>
      <c r="N6">
        <f>('AEO 53'!P180*10^3*cpi_2016to2012)*(USD_to_CAN)</f>
        <v>51545.899012440452</v>
      </c>
      <c r="O6">
        <f>('AEO 53'!Q180*10^3*cpi_2016to2012)*(USD_to_CAN)</f>
        <v>51456.306321309043</v>
      </c>
      <c r="P6">
        <f>('AEO 53'!R180*10^3*cpi_2016to2012)*(USD_to_CAN)</f>
        <v>51382.186320350891</v>
      </c>
      <c r="Q6">
        <f>('AEO 53'!S180*10^3*cpi_2016to2012)*(USD_to_CAN)</f>
        <v>51323.196197931225</v>
      </c>
      <c r="R6">
        <f>('AEO 53'!T180*10^3*cpi_2016to2012)*(USD_to_CAN)</f>
        <v>51278.108118682088</v>
      </c>
      <c r="S6">
        <f>('AEO 53'!U180*10^3*cpi_2016to2012)*(USD_to_CAN)</f>
        <v>51246.202079943687</v>
      </c>
      <c r="T6">
        <f>('AEO 53'!V180*10^3*cpi_2016to2012)*(USD_to_CAN)</f>
        <v>51220.67685604564</v>
      </c>
      <c r="U6">
        <f>('AEO 53'!W180*10^3*cpi_2016to2012)*(USD_to_CAN)</f>
        <v>51201.004968913869</v>
      </c>
      <c r="V6">
        <f>('AEO 53'!X180*10^3*cpi_2016to2012)*(USD_to_CAN)</f>
        <v>51183.7681248839</v>
      </c>
      <c r="W6">
        <f>('AEO 53'!Y180*10^3*cpi_2016to2012)*(USD_to_CAN)</f>
        <v>51171.470125838125</v>
      </c>
      <c r="X6">
        <f>('AEO 53'!Z180*10^3*cpi_2016to2012)*(USD_to_CAN)</f>
        <v>51161.476528210987</v>
      </c>
      <c r="Y6">
        <f>('AEO 53'!AA180*10^3*cpi_2016to2012)*(USD_to_CAN)</f>
        <v>51152.090954658073</v>
      </c>
      <c r="Z6">
        <f>('AEO 53'!AB180*10^3*cpi_2016to2012)*(USD_to_CAN)</f>
        <v>51143.828113765667</v>
      </c>
      <c r="AA6">
        <f>('AEO 53'!AC180*10^3*cpi_2016to2012)*(USD_to_CAN)</f>
        <v>51150.464318362567</v>
      </c>
      <c r="AB6">
        <f>('AEO 53'!AD180*10^3*cpi_2016to2012)*(USD_to_CAN)</f>
        <v>51157.654522277509</v>
      </c>
      <c r="AC6">
        <f>('AEO 53'!AE180*10^3*cpi_2016to2012)*(USD_to_CAN)</f>
        <v>51164.684616460465</v>
      </c>
      <c r="AD6">
        <f>('AEO 53'!AF180*10^3*cpi_2016to2012)*(USD_to_CAN)</f>
        <v>51171.368952203804</v>
      </c>
      <c r="AE6">
        <f>('AEO 53'!AG180*10^3*cpi_2016to2012)*(USD_to_CAN)</f>
        <v>51178.162319727817</v>
      </c>
      <c r="AF6">
        <f>('AEO 53'!AH180*10^3*cpi_2016to2012)*(USD_to_CAN)</f>
        <v>51184.614840153663</v>
      </c>
      <c r="AG6">
        <f>('AEO 53'!AI180*10^3*cpi_2016to2012)*(USD_to_CAN)</f>
        <v>51190.047766089941</v>
      </c>
      <c r="AH6">
        <f>('AEO 53'!AJ180*10^3*cpi_2016to2012)*(USD_to_CAN)</f>
        <v>51195.849042636612</v>
      </c>
      <c r="AI6">
        <f>('AEO 53'!AK180*10^3*cpi_2016to2012)*(USD_to_CAN)</f>
        <v>51201.102213475024</v>
      </c>
    </row>
    <row r="7" spans="1:35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 s="16">
        <f>B5*('BNVP-LDVs-psgr'!B2/'BNVP-LDVs-psgr'!B5)</f>
        <v>742499.49960304878</v>
      </c>
      <c r="C2" s="16">
        <f>C5*('BNVP-LDVs-psgr'!C2/'BNVP-LDVs-psgr'!C5)</f>
        <v>721292.12844642578</v>
      </c>
      <c r="D2" s="16">
        <f>D5*('BNVP-LDVs-psgr'!D2/'BNVP-LDVs-psgr'!D5)</f>
        <v>703351.76232631959</v>
      </c>
      <c r="E2" s="16">
        <f>E5*('BNVP-LDVs-psgr'!E2/'BNVP-LDVs-psgr'!E5)</f>
        <v>691670.24326451507</v>
      </c>
      <c r="F2" s="16">
        <f>F5*('BNVP-LDVs-psgr'!F2/'BNVP-LDVs-psgr'!F5)</f>
        <v>680335.47169052088</v>
      </c>
      <c r="G2" s="16">
        <f>G5*('BNVP-LDVs-psgr'!G2/'BNVP-LDVs-psgr'!G5)</f>
        <v>668885.27344411134</v>
      </c>
      <c r="H2" s="16">
        <f>H5*('BNVP-LDVs-psgr'!H2/'BNVP-LDVs-psgr'!H5)</f>
        <v>659337.62273011345</v>
      </c>
      <c r="I2" s="16">
        <f>I5*('BNVP-LDVs-psgr'!I2/'BNVP-LDVs-psgr'!I5)</f>
        <v>654643.0940420737</v>
      </c>
      <c r="J2" s="16">
        <f>J5*('BNVP-LDVs-psgr'!J2/'BNVP-LDVs-psgr'!J5)</f>
        <v>644073.34811567969</v>
      </c>
      <c r="K2" s="16">
        <f>K5*('BNVP-LDVs-psgr'!K2/'BNVP-LDVs-psgr'!K5)</f>
        <v>640508.03536720364</v>
      </c>
      <c r="L2" s="16">
        <f>L5*('BNVP-LDVs-psgr'!L2/'BNVP-LDVs-psgr'!L5)</f>
        <v>637106.14193535119</v>
      </c>
      <c r="M2" s="16">
        <f>M5*('BNVP-LDVs-psgr'!M2/'BNVP-LDVs-psgr'!M5)</f>
        <v>633248.46678519784</v>
      </c>
      <c r="N2" s="16">
        <f>N5*('BNVP-LDVs-psgr'!N2/'BNVP-LDVs-psgr'!N5)</f>
        <v>629490.0118897903</v>
      </c>
      <c r="O2" s="16">
        <f>O5*('BNVP-LDVs-psgr'!O2/'BNVP-LDVs-psgr'!O5)</f>
        <v>626161.63277486374</v>
      </c>
      <c r="P2" s="16">
        <f>P5*('BNVP-LDVs-psgr'!P2/'BNVP-LDVs-psgr'!P5)</f>
        <v>623028.60870747617</v>
      </c>
      <c r="Q2" s="16">
        <f>Q5*('BNVP-LDVs-psgr'!Q2/'BNVP-LDVs-psgr'!Q5)</f>
        <v>620252.53991643025</v>
      </c>
      <c r="R2" s="16">
        <f>R5*('BNVP-LDVs-psgr'!R2/'BNVP-LDVs-psgr'!R5)</f>
        <v>617623.11265912768</v>
      </c>
      <c r="S2" s="16">
        <f>S5*('BNVP-LDVs-psgr'!S2/'BNVP-LDVs-psgr'!S5)</f>
        <v>615400.78716541978</v>
      </c>
      <c r="T2" s="16">
        <f>T5*('BNVP-LDVs-psgr'!T2/'BNVP-LDVs-psgr'!T5)</f>
        <v>613234.60483087262</v>
      </c>
      <c r="U2" s="16">
        <f>U5*('BNVP-LDVs-psgr'!U2/'BNVP-LDVs-psgr'!U5)</f>
        <v>611306.58225590794</v>
      </c>
      <c r="V2" s="16">
        <f>V5*('BNVP-LDVs-psgr'!V2/'BNVP-LDVs-psgr'!V5)</f>
        <v>609663.90187499463</v>
      </c>
      <c r="W2" s="16">
        <f>W5*('BNVP-LDVs-psgr'!W2/'BNVP-LDVs-psgr'!W5)</f>
        <v>608111.92066640744</v>
      </c>
      <c r="X2" s="16">
        <f>X5*('BNVP-LDVs-psgr'!X2/'BNVP-LDVs-psgr'!X5)</f>
        <v>606662.57087331754</v>
      </c>
      <c r="Y2" s="16">
        <f>Y5*('BNVP-LDVs-psgr'!Y2/'BNVP-LDVs-psgr'!Y5)</f>
        <v>605506.9831179824</v>
      </c>
      <c r="Z2" s="16">
        <f>Z5*('BNVP-LDVs-psgr'!Z2/'BNVP-LDVs-psgr'!Z5)</f>
        <v>605134.65280253091</v>
      </c>
      <c r="AA2" s="16">
        <f>AA5*('BNVP-LDVs-psgr'!AA2/'BNVP-LDVs-psgr'!AA5)</f>
        <v>604643.6297716198</v>
      </c>
      <c r="AB2" s="16">
        <f>AB5*('BNVP-LDVs-psgr'!AB2/'BNVP-LDVs-psgr'!AB5)</f>
        <v>604109.96911339078</v>
      </c>
      <c r="AC2" s="16">
        <f>AC5*('BNVP-LDVs-psgr'!AC2/'BNVP-LDVs-psgr'!AC5)</f>
        <v>603515.84840158117</v>
      </c>
      <c r="AD2" s="16">
        <f>AD5*('BNVP-LDVs-psgr'!AD2/'BNVP-LDVs-psgr'!AD5)</f>
        <v>603095.35462899331</v>
      </c>
      <c r="AE2" s="16">
        <f>AE5*('BNVP-LDVs-psgr'!AE2/'BNVP-LDVs-psgr'!AE5)</f>
        <v>602870.09978886368</v>
      </c>
      <c r="AF2" s="16">
        <f>AF5*('BNVP-LDVs-psgr'!AF2/'BNVP-LDVs-psgr'!AF5)</f>
        <v>602785.77157398534</v>
      </c>
      <c r="AG2" s="16">
        <f>AG5*('BNVP-LDVs-psgr'!AG2/'BNVP-LDVs-psgr'!AG5)</f>
        <v>602508.50464404118</v>
      </c>
      <c r="AH2" s="16">
        <f>AH5*('BNVP-LDVs-psgr'!AH2/'BNVP-LDVs-psgr'!AH5)</f>
        <v>602292.55784546398</v>
      </c>
      <c r="AI2" s="16">
        <f>AI5*('BNVP-LDVs-psgr'!AI2/'BNVP-LDVs-psgr'!AI5)</f>
        <v>601795.73732089752</v>
      </c>
    </row>
    <row r="3" spans="1:35" x14ac:dyDescent="0.35">
      <c r="A3" t="s">
        <v>1</v>
      </c>
      <c r="B3" s="16">
        <f>B5*('BNVP-LDVs-frgt'!B3/'BNVP-LDVs-frgt'!B5)</f>
        <v>530511.87765964004</v>
      </c>
      <c r="C3" s="16">
        <f>C5*('BNVP-LDVs-frgt'!C3/'BNVP-LDVs-frgt'!C5)</f>
        <v>531674.40310445032</v>
      </c>
      <c r="D3" s="16">
        <f>D5*('BNVP-LDVs-frgt'!D3/'BNVP-LDVs-frgt'!D5)</f>
        <v>532997.88319318788</v>
      </c>
      <c r="E3" s="16">
        <f>E5*('BNVP-LDVs-frgt'!E3/'BNVP-LDVs-frgt'!E5)</f>
        <v>535160.78582201269</v>
      </c>
      <c r="F3" s="16">
        <f>F5*('BNVP-LDVs-frgt'!F3/'BNVP-LDVs-frgt'!F5)</f>
        <v>538330.60757345986</v>
      </c>
      <c r="G3" s="16">
        <f>G5*('BNVP-LDVs-frgt'!G3/'BNVP-LDVs-frgt'!G5)</f>
        <v>540816.53276741051</v>
      </c>
      <c r="H3" s="16">
        <f>H5*('BNVP-LDVs-frgt'!H3/'BNVP-LDVs-frgt'!H5)</f>
        <v>543026.36519793363</v>
      </c>
      <c r="I3" s="16">
        <f>I5*('BNVP-LDVs-frgt'!I3/'BNVP-LDVs-frgt'!I5)</f>
        <v>546763.8665413605</v>
      </c>
      <c r="J3" s="16">
        <f>J5*('BNVP-LDVs-frgt'!J3/'BNVP-LDVs-frgt'!J5)</f>
        <v>549041.87285842991</v>
      </c>
      <c r="K3" s="16">
        <f>K5*('BNVP-LDVs-frgt'!K3/'BNVP-LDVs-frgt'!K5)</f>
        <v>549189.59442303237</v>
      </c>
      <c r="L3" s="16">
        <f>L5*('BNVP-LDVs-frgt'!L3/'BNVP-LDVs-frgt'!L5)</f>
        <v>549305.91468231671</v>
      </c>
      <c r="M3" s="16">
        <f>M5*('BNVP-LDVs-frgt'!M3/'BNVP-LDVs-frgt'!M5)</f>
        <v>549373.46880625794</v>
      </c>
      <c r="N3" s="16">
        <f>N5*('BNVP-LDVs-frgt'!N3/'BNVP-LDVs-frgt'!N5)</f>
        <v>549473.4227419371</v>
      </c>
      <c r="O3" s="16">
        <f>O5*('BNVP-LDVs-frgt'!O3/'BNVP-LDVs-frgt'!O5)</f>
        <v>549575.08676332224</v>
      </c>
      <c r="P3" s="16">
        <f>P5*('BNVP-LDVs-frgt'!P3/'BNVP-LDVs-frgt'!P5)</f>
        <v>549735.11176334193</v>
      </c>
      <c r="Q3" s="16">
        <f>Q5*('BNVP-LDVs-frgt'!Q3/'BNVP-LDVs-frgt'!Q5)</f>
        <v>549890.92467306484</v>
      </c>
      <c r="R3" s="16">
        <f>R5*('BNVP-LDVs-frgt'!R3/'BNVP-LDVs-frgt'!R5)</f>
        <v>550048.92970607558</v>
      </c>
      <c r="S3" s="16">
        <f>S5*('BNVP-LDVs-frgt'!S3/'BNVP-LDVs-frgt'!S5)</f>
        <v>550179.80290949135</v>
      </c>
      <c r="T3" s="16">
        <f>T5*('BNVP-LDVs-frgt'!T3/'BNVP-LDVs-frgt'!T5)</f>
        <v>550315.61125957617</v>
      </c>
      <c r="U3" s="16">
        <f>U5*('BNVP-LDVs-frgt'!U3/'BNVP-LDVs-frgt'!U5)</f>
        <v>550432.06924388371</v>
      </c>
      <c r="V3" s="16">
        <f>V5*('BNVP-LDVs-frgt'!V3/'BNVP-LDVs-frgt'!V5)</f>
        <v>550548.96335743158</v>
      </c>
      <c r="W3" s="16">
        <f>W5*('BNVP-LDVs-frgt'!W3/'BNVP-LDVs-frgt'!W5)</f>
        <v>550634.55945942889</v>
      </c>
      <c r="X3" s="16">
        <f>X5*('BNVP-LDVs-frgt'!X3/'BNVP-LDVs-frgt'!X5)</f>
        <v>550725.88262697926</v>
      </c>
      <c r="Y3" s="16">
        <f>Y5*('BNVP-LDVs-frgt'!Y3/'BNVP-LDVs-frgt'!Y5)</f>
        <v>550779.6068631619</v>
      </c>
      <c r="Z3" s="16">
        <f>Z5*('BNVP-LDVs-frgt'!Z3/'BNVP-LDVs-frgt'!Z5)</f>
        <v>550853.3356589824</v>
      </c>
      <c r="AA3" s="16">
        <f>AA5*('BNVP-LDVs-frgt'!AA3/'BNVP-LDVs-frgt'!AA5)</f>
        <v>550918.21562205418</v>
      </c>
      <c r="AB3" s="16">
        <f>AB5*('BNVP-LDVs-frgt'!AB3/'BNVP-LDVs-frgt'!AB5)</f>
        <v>550979.07860527898</v>
      </c>
      <c r="AC3" s="16">
        <f>AC5*('BNVP-LDVs-frgt'!AC3/'BNVP-LDVs-frgt'!AC5)</f>
        <v>551013.79678824253</v>
      </c>
      <c r="AD3" s="16">
        <f>AD5*('BNVP-LDVs-frgt'!AD3/'BNVP-LDVs-frgt'!AD5)</f>
        <v>551062.60883192625</v>
      </c>
      <c r="AE3" s="16">
        <f>AE5*('BNVP-LDVs-frgt'!AE3/'BNVP-LDVs-frgt'!AE5)</f>
        <v>551110.37646085001</v>
      </c>
      <c r="AF3" s="16">
        <f>AF5*('BNVP-LDVs-frgt'!AF3/'BNVP-LDVs-frgt'!AF5)</f>
        <v>551138.61009063164</v>
      </c>
      <c r="AG3" s="16">
        <f>AG5*('BNVP-LDVs-frgt'!AG3/'BNVP-LDVs-frgt'!AG5)</f>
        <v>551169.91957926797</v>
      </c>
      <c r="AH3" s="16">
        <f>AH5*('BNVP-LDVs-frgt'!AH3/'BNVP-LDVs-frgt'!AH5)</f>
        <v>551207.04795013962</v>
      </c>
      <c r="AI3" s="16">
        <f>AI5*('BNVP-LDVs-frgt'!AI3/'BNVP-LDVs-frgt'!AI5)</f>
        <v>551247.94080498221</v>
      </c>
    </row>
    <row r="4" spans="1:35" x14ac:dyDescent="0.35">
      <c r="A4" t="s">
        <v>2</v>
      </c>
      <c r="B4" s="16">
        <f t="shared" ref="B4:AI4" si="0">B5</f>
        <v>495398.63046677475</v>
      </c>
      <c r="C4" s="16">
        <f t="shared" si="0"/>
        <v>495794.99160682189</v>
      </c>
      <c r="D4" s="16">
        <f t="shared" si="0"/>
        <v>496287.8865111355</v>
      </c>
      <c r="E4" s="16">
        <f t="shared" si="0"/>
        <v>497175.55871772795</v>
      </c>
      <c r="F4" s="16">
        <f t="shared" si="0"/>
        <v>498743.37447493128</v>
      </c>
      <c r="G4" s="16">
        <f t="shared" si="0"/>
        <v>499679.77838561055</v>
      </c>
      <c r="H4" s="16">
        <f t="shared" si="0"/>
        <v>501724.94907366222</v>
      </c>
      <c r="I4" s="16">
        <f t="shared" si="0"/>
        <v>504301.26779125608</v>
      </c>
      <c r="J4" s="16">
        <f t="shared" si="0"/>
        <v>506297.53461894143</v>
      </c>
      <c r="K4" s="16">
        <f t="shared" si="0"/>
        <v>506509.66558611946</v>
      </c>
      <c r="L4" s="16">
        <f t="shared" si="0"/>
        <v>506626.46788298531</v>
      </c>
      <c r="M4" s="16">
        <f t="shared" si="0"/>
        <v>506689.16719985451</v>
      </c>
      <c r="N4" s="16">
        <f t="shared" si="0"/>
        <v>506764.3421084201</v>
      </c>
      <c r="O4" s="16">
        <f t="shared" si="0"/>
        <v>506844.01603441418</v>
      </c>
      <c r="P4" s="16">
        <f t="shared" si="0"/>
        <v>506937.79529821401</v>
      </c>
      <c r="Q4" s="16">
        <f t="shared" si="0"/>
        <v>507032.89442682068</v>
      </c>
      <c r="R4" s="16">
        <f t="shared" si="0"/>
        <v>507132.84836249956</v>
      </c>
      <c r="S4" s="16">
        <f t="shared" si="0"/>
        <v>507212.92398647836</v>
      </c>
      <c r="T4" s="16">
        <f t="shared" si="0"/>
        <v>507302.19275576412</v>
      </c>
      <c r="U4" s="16">
        <f t="shared" si="0"/>
        <v>507370.92901948927</v>
      </c>
      <c r="V4" s="16">
        <f t="shared" si="0"/>
        <v>507448.29605134268</v>
      </c>
      <c r="W4" s="16">
        <f t="shared" si="0"/>
        <v>507511.43149745243</v>
      </c>
      <c r="X4" s="16">
        <f t="shared" si="0"/>
        <v>507576.91974604392</v>
      </c>
      <c r="Y4" s="16">
        <f t="shared" si="0"/>
        <v>507620.61300969427</v>
      </c>
      <c r="Z4" s="16">
        <f t="shared" si="0"/>
        <v>507538.57480413286</v>
      </c>
      <c r="AA4" s="16">
        <f t="shared" si="0"/>
        <v>507424.17121808999</v>
      </c>
      <c r="AB4" s="16">
        <f t="shared" si="0"/>
        <v>507278.4237121552</v>
      </c>
      <c r="AC4" s="16">
        <f t="shared" si="0"/>
        <v>507013.06202346162</v>
      </c>
      <c r="AD4" s="16">
        <f t="shared" si="0"/>
        <v>506931.75835135812</v>
      </c>
      <c r="AE4" s="16">
        <f t="shared" si="0"/>
        <v>507059.38353964023</v>
      </c>
      <c r="AF4" s="16">
        <f t="shared" si="0"/>
        <v>507333.93837364094</v>
      </c>
      <c r="AG4" s="16">
        <f t="shared" si="0"/>
        <v>507336.9568470688</v>
      </c>
      <c r="AH4" s="16">
        <f t="shared" si="0"/>
        <v>507433.5824280174</v>
      </c>
      <c r="AI4" s="16">
        <f t="shared" si="0"/>
        <v>507227.80976608297</v>
      </c>
    </row>
    <row r="5" spans="1:35" x14ac:dyDescent="0.35">
      <c r="A5" t="s">
        <v>3</v>
      </c>
      <c r="B5" s="47">
        <f>(486968*cpi_2013to2012)*(USD_to_CAN)</f>
        <v>495398.63046677475</v>
      </c>
      <c r="C5" s="16">
        <f>$B5*('BNVP-LDVs-frgt'!C$5/'BNVP-LDVs-frgt'!$B$5)</f>
        <v>495794.99160682189</v>
      </c>
      <c r="D5" s="16">
        <f>$B5*('BNVP-LDVs-frgt'!D$5/'BNVP-LDVs-frgt'!$B$5)</f>
        <v>496287.8865111355</v>
      </c>
      <c r="E5" s="16">
        <f>$B5*('BNVP-LDVs-frgt'!E$5/'BNVP-LDVs-frgt'!$B$5)</f>
        <v>497175.55871772795</v>
      </c>
      <c r="F5" s="16">
        <f>$B5*('BNVP-LDVs-frgt'!F$5/'BNVP-LDVs-frgt'!$B$5)</f>
        <v>498743.37447493128</v>
      </c>
      <c r="G5" s="16">
        <f>$B5*('BNVP-LDVs-frgt'!G$5/'BNVP-LDVs-frgt'!$B$5)</f>
        <v>499679.77838561055</v>
      </c>
      <c r="H5" s="16">
        <f>$B5*('BNVP-LDVs-frgt'!H$5/'BNVP-LDVs-frgt'!$B$5)</f>
        <v>501724.94907366222</v>
      </c>
      <c r="I5" s="16">
        <f>$B5*('BNVP-LDVs-frgt'!I$5/'BNVP-LDVs-frgt'!$B$5)</f>
        <v>504301.26779125608</v>
      </c>
      <c r="J5" s="16">
        <f>$B5*('BNVP-LDVs-frgt'!J$5/'BNVP-LDVs-frgt'!$B$5)</f>
        <v>506297.53461894143</v>
      </c>
      <c r="K5" s="16">
        <f>$B5*('BNVP-LDVs-frgt'!K$5/'BNVP-LDVs-frgt'!$B$5)</f>
        <v>506509.66558611946</v>
      </c>
      <c r="L5" s="16">
        <f>$B5*('BNVP-LDVs-frgt'!L$5/'BNVP-LDVs-frgt'!$B$5)</f>
        <v>506626.46788298531</v>
      </c>
      <c r="M5" s="16">
        <f>$B5*('BNVP-LDVs-frgt'!M$5/'BNVP-LDVs-frgt'!$B$5)</f>
        <v>506689.16719985451</v>
      </c>
      <c r="N5" s="16">
        <f>$B5*('BNVP-LDVs-frgt'!N$5/'BNVP-LDVs-frgt'!$B$5)</f>
        <v>506764.3421084201</v>
      </c>
      <c r="O5" s="16">
        <f>$B5*('BNVP-LDVs-frgt'!O$5/'BNVP-LDVs-frgt'!$B$5)</f>
        <v>506844.01603441418</v>
      </c>
      <c r="P5" s="16">
        <f>$B5*('BNVP-LDVs-frgt'!P$5/'BNVP-LDVs-frgt'!$B$5)</f>
        <v>506937.79529821401</v>
      </c>
      <c r="Q5" s="16">
        <f>$B5*('BNVP-LDVs-frgt'!Q$5/'BNVP-LDVs-frgt'!$B$5)</f>
        <v>507032.89442682068</v>
      </c>
      <c r="R5" s="16">
        <f>$B5*('BNVP-LDVs-frgt'!R$5/'BNVP-LDVs-frgt'!$B$5)</f>
        <v>507132.84836249956</v>
      </c>
      <c r="S5" s="16">
        <f>$B5*('BNVP-LDVs-frgt'!S$5/'BNVP-LDVs-frgt'!$B$5)</f>
        <v>507212.92398647836</v>
      </c>
      <c r="T5" s="16">
        <f>$B5*('BNVP-LDVs-frgt'!T$5/'BNVP-LDVs-frgt'!$B$5)</f>
        <v>507302.19275576412</v>
      </c>
      <c r="U5" s="16">
        <f>$B5*('BNVP-LDVs-frgt'!U$5/'BNVP-LDVs-frgt'!$B$5)</f>
        <v>507370.92901948927</v>
      </c>
      <c r="V5" s="16">
        <f>$B5*('BNVP-LDVs-frgt'!V$5/'BNVP-LDVs-frgt'!$B$5)</f>
        <v>507448.29605134268</v>
      </c>
      <c r="W5" s="16">
        <f>$B5*('BNVP-LDVs-frgt'!W$5/'BNVP-LDVs-frgt'!$B$5)</f>
        <v>507511.43149745243</v>
      </c>
      <c r="X5" s="16">
        <f>$B5*('BNVP-LDVs-frgt'!X$5/'BNVP-LDVs-frgt'!$B$5)</f>
        <v>507576.91974604392</v>
      </c>
      <c r="Y5" s="16">
        <f>$B5*('BNVP-LDVs-frgt'!Y$5/'BNVP-LDVs-frgt'!$B$5)</f>
        <v>507620.61300969427</v>
      </c>
      <c r="Z5" s="16">
        <f>$B5*('BNVP-LDVs-frgt'!Z$5/'BNVP-LDVs-frgt'!$B$5)</f>
        <v>507538.57480413286</v>
      </c>
      <c r="AA5" s="16">
        <f>$B5*('BNVP-LDVs-frgt'!AA$5/'BNVP-LDVs-frgt'!$B$5)</f>
        <v>507424.17121808999</v>
      </c>
      <c r="AB5" s="16">
        <f>$B5*('BNVP-LDVs-frgt'!AB$5/'BNVP-LDVs-frgt'!$B$5)</f>
        <v>507278.4237121552</v>
      </c>
      <c r="AC5" s="16">
        <f>$B5*('BNVP-LDVs-frgt'!AC$5/'BNVP-LDVs-frgt'!$B$5)</f>
        <v>507013.06202346162</v>
      </c>
      <c r="AD5" s="16">
        <f>$B5*('BNVP-LDVs-frgt'!AD$5/'BNVP-LDVs-frgt'!$B$5)</f>
        <v>506931.75835135812</v>
      </c>
      <c r="AE5" s="16">
        <f>$B5*('BNVP-LDVs-frgt'!AE$5/'BNVP-LDVs-frgt'!$B$5)</f>
        <v>507059.38353964023</v>
      </c>
      <c r="AF5" s="16">
        <f>$B5*('BNVP-LDVs-frgt'!AF$5/'BNVP-LDVs-frgt'!$B$5)</f>
        <v>507333.93837364094</v>
      </c>
      <c r="AG5" s="16">
        <f>$B5*('BNVP-LDVs-frgt'!AG$5/'BNVP-LDVs-frgt'!$B$5)</f>
        <v>507336.9568470688</v>
      </c>
      <c r="AH5" s="16">
        <f>$B5*('BNVP-LDVs-frgt'!AH$5/'BNVP-LDVs-frgt'!$B$5)</f>
        <v>507433.5824280174</v>
      </c>
      <c r="AI5" s="16">
        <f>$B5*('BNVP-LDVs-frgt'!AI$5/'BNVP-LDVs-frgt'!$B$5)</f>
        <v>507227.80976608297</v>
      </c>
    </row>
    <row r="6" spans="1:35" x14ac:dyDescent="0.35">
      <c r="A6" t="s">
        <v>4</v>
      </c>
      <c r="B6" s="16">
        <f>B5*('BNVP-LDVs-psgr'!B6/'BNVP-LDVs-psgr'!B5)</f>
        <v>978471.64606101043</v>
      </c>
      <c r="C6" s="16">
        <f>C5*('BNVP-LDVs-psgr'!C6/'BNVP-LDVs-psgr'!C5)</f>
        <v>964994.21873744309</v>
      </c>
      <c r="D6" s="16">
        <f>D5*('BNVP-LDVs-psgr'!D6/'BNVP-LDVs-psgr'!D5)</f>
        <v>953860.45504587831</v>
      </c>
      <c r="E6" s="16">
        <f>E5*('BNVP-LDVs-psgr'!E6/'BNVP-LDVs-psgr'!E5)</f>
        <v>948114.40225179435</v>
      </c>
      <c r="F6" s="16">
        <f>F5*('BNVP-LDVs-psgr'!F6/'BNVP-LDVs-psgr'!F5)</f>
        <v>942567.96478374861</v>
      </c>
      <c r="G6" s="16">
        <f>G5*('BNVP-LDVs-psgr'!G6/'BNVP-LDVs-psgr'!G5)</f>
        <v>936295.1841854963</v>
      </c>
      <c r="H6" s="16">
        <f>H5*('BNVP-LDVs-psgr'!H6/'BNVP-LDVs-psgr'!H5)</f>
        <v>931656.55386354867</v>
      </c>
      <c r="I6" s="16">
        <f>I5*('BNVP-LDVs-psgr'!I6/'BNVP-LDVs-psgr'!I5)</f>
        <v>928915.26296414074</v>
      </c>
      <c r="J6" s="16">
        <f>J5*('BNVP-LDVs-psgr'!J6/'BNVP-LDVs-psgr'!J5)</f>
        <v>920846.67145604105</v>
      </c>
      <c r="K6" s="16">
        <f>K5*('BNVP-LDVs-psgr'!K6/'BNVP-LDVs-psgr'!K5)</f>
        <v>916487.14129621792</v>
      </c>
      <c r="L6" s="16">
        <f>L5*('BNVP-LDVs-psgr'!L6/'BNVP-LDVs-psgr'!L5)</f>
        <v>912286.93284241168</v>
      </c>
      <c r="M6" s="16">
        <f>M5*('BNVP-LDVs-psgr'!M6/'BNVP-LDVs-psgr'!M5)</f>
        <v>907678.9258548863</v>
      </c>
      <c r="N6" s="16">
        <f>N5*('BNVP-LDVs-psgr'!N6/'BNVP-LDVs-psgr'!N5)</f>
        <v>903246.82132517593</v>
      </c>
      <c r="O6" s="16">
        <f>O5*('BNVP-LDVs-psgr'!O6/'BNVP-LDVs-psgr'!O5)</f>
        <v>899502.49350427696</v>
      </c>
      <c r="P6" s="16">
        <f>P5*('BNVP-LDVs-psgr'!P6/'BNVP-LDVs-psgr'!P5)</f>
        <v>896156.06976597419</v>
      </c>
      <c r="Q6" s="16">
        <f>Q5*('BNVP-LDVs-psgr'!Q6/'BNVP-LDVs-psgr'!Q5)</f>
        <v>893439.63817806274</v>
      </c>
      <c r="R6" s="16">
        <f>R5*('BNVP-LDVs-psgr'!R6/'BNVP-LDVs-psgr'!R5)</f>
        <v>891116.22655814583</v>
      </c>
      <c r="S6" s="16">
        <f>S5*('BNVP-LDVs-psgr'!S6/'BNVP-LDVs-psgr'!S5)</f>
        <v>889319.69630591816</v>
      </c>
      <c r="T6" s="16">
        <f>T5*('BNVP-LDVs-psgr'!T6/'BNVP-LDVs-psgr'!T5)</f>
        <v>887587.18151696934</v>
      </c>
      <c r="U6" s="16">
        <f>U5*('BNVP-LDVs-psgr'!U6/'BNVP-LDVs-psgr'!U5)</f>
        <v>886038.33473585395</v>
      </c>
      <c r="V6" s="16">
        <f>V5*('BNVP-LDVs-psgr'!V6/'BNVP-LDVs-psgr'!V5)</f>
        <v>884904.68853509892</v>
      </c>
      <c r="W6" s="16">
        <f>W5*('BNVP-LDVs-psgr'!W6/'BNVP-LDVs-psgr'!W5)</f>
        <v>883798.81855371245</v>
      </c>
      <c r="X6" s="16">
        <f>X5*('BNVP-LDVs-psgr'!X6/'BNVP-LDVs-psgr'!X5)</f>
        <v>882648.07691190089</v>
      </c>
      <c r="Y6" s="16">
        <f>Y5*('BNVP-LDVs-psgr'!Y6/'BNVP-LDVs-psgr'!Y5)</f>
        <v>881790.84303494275</v>
      </c>
      <c r="Z6" s="16">
        <f>Z5*('BNVP-LDVs-psgr'!Z6/'BNVP-LDVs-psgr'!Z5)</f>
        <v>881687.65850359818</v>
      </c>
      <c r="AA6" s="16">
        <f>AA5*('BNVP-LDVs-psgr'!AA6/'BNVP-LDVs-psgr'!AA5)</f>
        <v>881435.26048565353</v>
      </c>
      <c r="AB6" s="16">
        <f>AB5*('BNVP-LDVs-psgr'!AB6/'BNVP-LDVs-psgr'!AB5)</f>
        <v>881110.24311506364</v>
      </c>
      <c r="AC6" s="16">
        <f>AC5*('BNVP-LDVs-psgr'!AC6/'BNVP-LDVs-psgr'!AC5)</f>
        <v>880675.98047073709</v>
      </c>
      <c r="AD6" s="16">
        <f>AD5*('BNVP-LDVs-psgr'!AD6/'BNVP-LDVs-psgr'!AD5)</f>
        <v>880494.5832383408</v>
      </c>
      <c r="AE6" s="16">
        <f>AE5*('BNVP-LDVs-psgr'!AE6/'BNVP-LDVs-psgr'!AE5)</f>
        <v>880581.14904544374</v>
      </c>
      <c r="AF6" s="16">
        <f>AF5*('BNVP-LDVs-psgr'!AF6/'BNVP-LDVs-psgr'!AF5)</f>
        <v>880822.84435452858</v>
      </c>
      <c r="AG6" s="16">
        <f>AG5*('BNVP-LDVs-psgr'!AG6/'BNVP-LDVs-psgr'!AG5)</f>
        <v>880797.94240105117</v>
      </c>
      <c r="AH6" s="16">
        <f>AH5*('BNVP-LDVs-psgr'!AH6/'BNVP-LDVs-psgr'!AH5)</f>
        <v>880833.67336399329</v>
      </c>
      <c r="AI6" s="16">
        <f>AI5*('BNVP-LDVs-psgr'!AI6/'BNVP-LDVs-psgr'!AI5)</f>
        <v>880408.93869292561</v>
      </c>
    </row>
    <row r="7" spans="1:35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 s="16">
        <f>B5*('BNVP-LDVs-psgr'!B2/'BNVP-LDVs-psgr'!B5)</f>
        <v>205350.18964085163</v>
      </c>
      <c r="C2" s="16">
        <f>C5*('BNVP-LDVs-psgr'!C2/'BNVP-LDVs-psgr'!C5)</f>
        <v>199484.94974355248</v>
      </c>
      <c r="D2" s="16">
        <f>D5*('BNVP-LDVs-psgr'!D2/'BNVP-LDVs-psgr'!D5)</f>
        <v>194523.25268253131</v>
      </c>
      <c r="E2" s="16">
        <f>E5*('BNVP-LDVs-psgr'!E2/'BNVP-LDVs-psgr'!E5)</f>
        <v>191292.54053266827</v>
      </c>
      <c r="F2" s="16">
        <f>F5*('BNVP-LDVs-psgr'!F2/'BNVP-LDVs-psgr'!F5)</f>
        <v>188157.72698262573</v>
      </c>
      <c r="G2" s="16">
        <f>G5*('BNVP-LDVs-psgr'!G2/'BNVP-LDVs-psgr'!G5)</f>
        <v>184990.99032814644</v>
      </c>
      <c r="H2" s="16">
        <f>H5*('BNVP-LDVs-psgr'!H2/'BNVP-LDVs-psgr'!H5)</f>
        <v>182350.43382165415</v>
      </c>
      <c r="I2" s="16">
        <f>I5*('BNVP-LDVs-psgr'!I2/'BNVP-LDVs-psgr'!I5)</f>
        <v>181052.08633875518</v>
      </c>
      <c r="J2" s="16">
        <f>J5*('BNVP-LDVs-psgr'!J2/'BNVP-LDVs-psgr'!J5)</f>
        <v>178128.85294721619</v>
      </c>
      <c r="K2" s="16">
        <f>K5*('BNVP-LDVs-psgr'!K2/'BNVP-LDVs-psgr'!K5)</f>
        <v>177142.80831093033</v>
      </c>
      <c r="L2" s="16">
        <f>L5*('BNVP-LDVs-psgr'!L2/'BNVP-LDVs-psgr'!L5)</f>
        <v>176201.95991744002</v>
      </c>
      <c r="M2" s="16">
        <f>M5*('BNVP-LDVs-psgr'!M2/'BNVP-LDVs-psgr'!M5)</f>
        <v>175135.05775241464</v>
      </c>
      <c r="N2" s="16">
        <f>N5*('BNVP-LDVs-psgr'!N2/'BNVP-LDVs-psgr'!N5)</f>
        <v>174095.59654612272</v>
      </c>
      <c r="O2" s="16">
        <f>O5*('BNVP-LDVs-psgr'!O2/'BNVP-LDVs-psgr'!O5)</f>
        <v>173175.07972043834</v>
      </c>
      <c r="P2" s="16">
        <f>P5*('BNVP-LDVs-psgr'!P2/'BNVP-LDVs-psgr'!P5)</f>
        <v>172308.59147804714</v>
      </c>
      <c r="Q2" s="16">
        <f>Q5*('BNVP-LDVs-psgr'!Q2/'BNVP-LDVs-psgr'!Q5)</f>
        <v>171540.82496372343</v>
      </c>
      <c r="R2" s="16">
        <f>R5*('BNVP-LDVs-psgr'!R2/'BNVP-LDVs-psgr'!R5)</f>
        <v>170813.61452624496</v>
      </c>
      <c r="S2" s="16">
        <f>S5*('BNVP-LDVs-psgr'!S2/'BNVP-LDVs-psgr'!S5)</f>
        <v>170198.99463516002</v>
      </c>
      <c r="T2" s="16">
        <f>T5*('BNVP-LDVs-psgr'!T2/'BNVP-LDVs-psgr'!T5)</f>
        <v>169599.90203855393</v>
      </c>
      <c r="U2" s="16">
        <f>U5*('BNVP-LDVs-psgr'!U2/'BNVP-LDVs-psgr'!U5)</f>
        <v>169066.67635744237</v>
      </c>
      <c r="V2" s="16">
        <f>V5*('BNVP-LDVs-psgr'!V2/'BNVP-LDVs-psgr'!V5)</f>
        <v>168612.36665363758</v>
      </c>
      <c r="W2" s="16">
        <f>W5*('BNVP-LDVs-psgr'!W2/'BNVP-LDVs-psgr'!W5)</f>
        <v>168183.14126604769</v>
      </c>
      <c r="X2" s="16">
        <f>X5*('BNVP-LDVs-psgr'!X2/'BNVP-LDVs-psgr'!X5)</f>
        <v>167782.30024861128</v>
      </c>
      <c r="Y2" s="16">
        <f>Y5*('BNVP-LDVs-psgr'!Y2/'BNVP-LDVs-psgr'!Y5)</f>
        <v>167462.70385180347</v>
      </c>
      <c r="Z2" s="16">
        <f>Z5*('BNVP-LDVs-psgr'!Z2/'BNVP-LDVs-psgr'!Z5)</f>
        <v>167359.72990915721</v>
      </c>
      <c r="AA2" s="16">
        <f>AA5*('BNVP-LDVs-psgr'!AA2/'BNVP-LDVs-psgr'!AA5)</f>
        <v>167223.9295852923</v>
      </c>
      <c r="AB2" s="16">
        <f>AB5*('BNVP-LDVs-psgr'!AB2/'BNVP-LDVs-psgr'!AB5)</f>
        <v>167076.33713919672</v>
      </c>
      <c r="AC2" s="16">
        <f>AC5*('BNVP-LDVs-psgr'!AC2/'BNVP-LDVs-psgr'!AC5)</f>
        <v>166912.0234919755</v>
      </c>
      <c r="AD2" s="16">
        <f>AD5*('BNVP-LDVs-psgr'!AD2/'BNVP-LDVs-psgr'!AD5)</f>
        <v>166795.72916990545</v>
      </c>
      <c r="AE2" s="16">
        <f>AE5*('BNVP-LDVs-psgr'!AE2/'BNVP-LDVs-psgr'!AE5)</f>
        <v>166733.43131763366</v>
      </c>
      <c r="AF2" s="16">
        <f>AF5*('BNVP-LDVs-psgr'!AF2/'BNVP-LDVs-psgr'!AF5)</f>
        <v>166710.10899226295</v>
      </c>
      <c r="AG2" s="16">
        <f>AG5*('BNVP-LDVs-psgr'!AG2/'BNVP-LDVs-psgr'!AG5)</f>
        <v>166633.42635924349</v>
      </c>
      <c r="AH2" s="16">
        <f>AH5*('BNVP-LDVs-psgr'!AH2/'BNVP-LDVs-psgr'!AH5)</f>
        <v>166573.70279570727</v>
      </c>
      <c r="AI2" s="16">
        <f>AI5*('BNVP-LDVs-psgr'!AI2/'BNVP-LDVs-psgr'!AI5)</f>
        <v>166436.29908164183</v>
      </c>
    </row>
    <row r="3" spans="1:35" x14ac:dyDescent="0.35">
      <c r="A3" t="s">
        <v>1</v>
      </c>
      <c r="B3" s="16">
        <f>B5*('BNVP-LDVs-frgt'!B3/'BNVP-LDVs-frgt'!B5)</f>
        <v>146721.60013895319</v>
      </c>
      <c r="C3" s="16">
        <f>C5*('BNVP-LDVs-frgt'!C3/'BNVP-LDVs-frgt'!C5)</f>
        <v>147043.11526547078</v>
      </c>
      <c r="D3" s="16">
        <f>D5*('BNVP-LDVs-frgt'!D3/'BNVP-LDVs-frgt'!D5)</f>
        <v>147409.14498987253</v>
      </c>
      <c r="E3" s="16">
        <f>E5*('BNVP-LDVs-frgt'!E3/'BNVP-LDVs-frgt'!E5)</f>
        <v>148007.3305310632</v>
      </c>
      <c r="F3" s="16">
        <f>F5*('BNVP-LDVs-frgt'!F3/'BNVP-LDVs-frgt'!F5)</f>
        <v>148883.99576536351</v>
      </c>
      <c r="G3" s="16">
        <f>G5*('BNVP-LDVs-frgt'!G3/'BNVP-LDVs-frgt'!G5)</f>
        <v>149571.51839707393</v>
      </c>
      <c r="H3" s="16">
        <f>H5*('BNVP-LDVs-frgt'!H3/'BNVP-LDVs-frgt'!H5)</f>
        <v>150182.68313041722</v>
      </c>
      <c r="I3" s="16">
        <f>I5*('BNVP-LDVs-frgt'!I3/'BNVP-LDVs-frgt'!I5)</f>
        <v>151216.349294591</v>
      </c>
      <c r="J3" s="16">
        <f>J5*('BNVP-LDVs-frgt'!J3/'BNVP-LDVs-frgt'!J5)</f>
        <v>151846.36861374657</v>
      </c>
      <c r="K3" s="16">
        <f>K5*('BNVP-LDVs-frgt'!K3/'BNVP-LDVs-frgt'!K5)</f>
        <v>151887.22339051258</v>
      </c>
      <c r="L3" s="16">
        <f>L5*('BNVP-LDVs-frgt'!L3/'BNVP-LDVs-frgt'!L5)</f>
        <v>151919.39363078331</v>
      </c>
      <c r="M3" s="16">
        <f>M5*('BNVP-LDVs-frgt'!M3/'BNVP-LDVs-frgt'!M5)</f>
        <v>151938.07681127</v>
      </c>
      <c r="N3" s="16">
        <f>N5*('BNVP-LDVs-frgt'!N3/'BNVP-LDVs-frgt'!N5)</f>
        <v>151965.7206812767</v>
      </c>
      <c r="O3" s="16">
        <f>O5*('BNVP-LDVs-frgt'!O3/'BNVP-LDVs-frgt'!O5)</f>
        <v>151993.83750301495</v>
      </c>
      <c r="P3" s="16">
        <f>P5*('BNVP-LDVs-frgt'!P3/'BNVP-LDVs-frgt'!P5)</f>
        <v>152038.09499291072</v>
      </c>
      <c r="Q3" s="16">
        <f>Q5*('BNVP-LDVs-frgt'!Q3/'BNVP-LDVs-frgt'!Q5)</f>
        <v>152081.18756142718</v>
      </c>
      <c r="R3" s="16">
        <f>R5*('BNVP-LDVs-frgt'!R3/'BNVP-LDVs-frgt'!R5)</f>
        <v>152124.88639692854</v>
      </c>
      <c r="S3" s="16">
        <f>S5*('BNVP-LDVs-frgt'!S3/'BNVP-LDVs-frgt'!S5)</f>
        <v>152161.08148817735</v>
      </c>
      <c r="T3" s="16">
        <f>T5*('BNVP-LDVs-frgt'!T3/'BNVP-LDVs-frgt'!T5)</f>
        <v>152198.64147368525</v>
      </c>
      <c r="U3" s="16">
        <f>U5*('BNVP-LDVs-frgt'!U3/'BNVP-LDVs-frgt'!U5)</f>
        <v>152230.84980402829</v>
      </c>
      <c r="V3" s="16">
        <f>V5*('BNVP-LDVs-frgt'!V3/'BNVP-LDVs-frgt'!V5)</f>
        <v>152263.17875293372</v>
      </c>
      <c r="W3" s="16">
        <f>W5*('BNVP-LDVs-frgt'!W3/'BNVP-LDVs-frgt'!W5)</f>
        <v>152286.85173289807</v>
      </c>
      <c r="X3" s="16">
        <f>X5*('BNVP-LDVs-frgt'!X3/'BNVP-LDVs-frgt'!X5)</f>
        <v>152312.10862503757</v>
      </c>
      <c r="Y3" s="16">
        <f>Y5*('BNVP-LDVs-frgt'!Y3/'BNVP-LDVs-frgt'!Y5)</f>
        <v>152326.96692742602</v>
      </c>
      <c r="Z3" s="16">
        <f>Z5*('BNVP-LDVs-frgt'!Z3/'BNVP-LDVs-frgt'!Z5)</f>
        <v>152347.35781282303</v>
      </c>
      <c r="AA3" s="16">
        <f>AA5*('BNVP-LDVs-frgt'!AA3/'BNVP-LDVs-frgt'!AA5)</f>
        <v>152365.30141107165</v>
      </c>
      <c r="AB3" s="16">
        <f>AB5*('BNVP-LDVs-frgt'!AB3/'BNVP-LDVs-frgt'!AB5)</f>
        <v>152382.13404887682</v>
      </c>
      <c r="AC3" s="16">
        <f>AC5*('BNVP-LDVs-frgt'!AC3/'BNVP-LDVs-frgt'!AC5)</f>
        <v>152391.73592128124</v>
      </c>
      <c r="AD3" s="16">
        <f>AD5*('BNVP-LDVs-frgt'!AD3/'BNVP-LDVs-frgt'!AD5)</f>
        <v>152405.23567775593</v>
      </c>
      <c r="AE3" s="16">
        <f>AE5*('BNVP-LDVs-frgt'!AE3/'BNVP-LDVs-frgt'!AE5)</f>
        <v>152418.44658451536</v>
      </c>
      <c r="AF3" s="16">
        <f>AF5*('BNVP-LDVs-frgt'!AF3/'BNVP-LDVs-frgt'!AF5)</f>
        <v>152426.25504934668</v>
      </c>
      <c r="AG3" s="16">
        <f>AG5*('BNVP-LDVs-frgt'!AG3/'BNVP-LDVs-frgt'!AG5)</f>
        <v>152434.91419246051</v>
      </c>
      <c r="AH3" s="16">
        <f>AH5*('BNVP-LDVs-frgt'!AH3/'BNVP-LDVs-frgt'!AH5)</f>
        <v>152445.18264113102</v>
      </c>
      <c r="AI3" s="16">
        <f>AI5*('BNVP-LDVs-frgt'!AI3/'BNVP-LDVs-frgt'!AI5)</f>
        <v>152456.4922184457</v>
      </c>
    </row>
    <row r="4" spans="1:35" x14ac:dyDescent="0.35">
      <c r="A4" t="s">
        <v>2</v>
      </c>
      <c r="B4" s="16">
        <f t="shared" ref="B4:AI4" si="0">B5</f>
        <v>137010.46636200676</v>
      </c>
      <c r="C4" s="16">
        <f t="shared" si="0"/>
        <v>137120.08641605187</v>
      </c>
      <c r="D4" s="16">
        <f t="shared" si="0"/>
        <v>137256.40443664033</v>
      </c>
      <c r="E4" s="16">
        <f t="shared" si="0"/>
        <v>137501.90447544184</v>
      </c>
      <c r="F4" s="16">
        <f t="shared" si="0"/>
        <v>137935.50916236182</v>
      </c>
      <c r="G4" s="16">
        <f t="shared" si="0"/>
        <v>138194.4867384292</v>
      </c>
      <c r="H4" s="16">
        <f t="shared" si="0"/>
        <v>138760.11161610769</v>
      </c>
      <c r="I4" s="16">
        <f t="shared" si="0"/>
        <v>139472.63403196927</v>
      </c>
      <c r="J4" s="16">
        <f t="shared" si="0"/>
        <v>140024.73375979142</v>
      </c>
      <c r="K4" s="16">
        <f t="shared" si="0"/>
        <v>140083.40199372557</v>
      </c>
      <c r="L4" s="16">
        <f t="shared" si="0"/>
        <v>140115.70554924945</v>
      </c>
      <c r="M4" s="16">
        <f t="shared" si="0"/>
        <v>140133.04605468595</v>
      </c>
      <c r="N4" s="16">
        <f t="shared" si="0"/>
        <v>140153.83688584264</v>
      </c>
      <c r="O4" s="16">
        <f t="shared" si="0"/>
        <v>140175.87199269599</v>
      </c>
      <c r="P4" s="16">
        <f t="shared" si="0"/>
        <v>140201.80815779234</v>
      </c>
      <c r="Q4" s="16">
        <f t="shared" si="0"/>
        <v>140228.1093527487</v>
      </c>
      <c r="R4" s="16">
        <f t="shared" si="0"/>
        <v>140255.75322275533</v>
      </c>
      <c r="S4" s="16">
        <f t="shared" si="0"/>
        <v>140277.89942565304</v>
      </c>
      <c r="T4" s="16">
        <f t="shared" si="0"/>
        <v>140302.58814087996</v>
      </c>
      <c r="U4" s="16">
        <f t="shared" si="0"/>
        <v>140321.5982611544</v>
      </c>
      <c r="V4" s="16">
        <f t="shared" si="0"/>
        <v>140342.99535929595</v>
      </c>
      <c r="W4" s="16">
        <f t="shared" si="0"/>
        <v>140360.45648329484</v>
      </c>
      <c r="X4" s="16">
        <f t="shared" si="0"/>
        <v>140378.56831269636</v>
      </c>
      <c r="Y4" s="16">
        <f t="shared" si="0"/>
        <v>140390.65238814882</v>
      </c>
      <c r="Z4" s="16">
        <f t="shared" si="0"/>
        <v>140367.9634017201</v>
      </c>
      <c r="AA4" s="16">
        <f t="shared" si="0"/>
        <v>140336.32324828961</v>
      </c>
      <c r="AB4" s="16">
        <f t="shared" si="0"/>
        <v>140296.01442922727</v>
      </c>
      <c r="AC4" s="16">
        <f t="shared" si="0"/>
        <v>140222.62438233054</v>
      </c>
      <c r="AD4" s="16">
        <f t="shared" si="0"/>
        <v>140200.1385429544</v>
      </c>
      <c r="AE4" s="16">
        <f t="shared" si="0"/>
        <v>140235.43534333029</v>
      </c>
      <c r="AF4" s="16">
        <f t="shared" si="0"/>
        <v>140311.36790255626</v>
      </c>
      <c r="AG4" s="16">
        <f t="shared" si="0"/>
        <v>140312.20270997519</v>
      </c>
      <c r="AH4" s="16">
        <f t="shared" si="0"/>
        <v>140338.9260699001</v>
      </c>
      <c r="AI4" s="16">
        <f t="shared" si="0"/>
        <v>140282.01632763934</v>
      </c>
    </row>
    <row r="5" spans="1:35" x14ac:dyDescent="0.35">
      <c r="A5" t="s">
        <v>3</v>
      </c>
      <c r="B5" s="47">
        <f>(AVERAGE('Conventional Daycab Trucks'!C1:C247,'Conventional Sleeper Trucks'!C1:C214)*cpi_2014to2012)*(USD_to_CAN)</f>
        <v>137010.46636200676</v>
      </c>
      <c r="C5" s="16">
        <f>$B5*('BNVP-LDVs-frgt'!C$5/'BNVP-LDVs-frgt'!$B$5)</f>
        <v>137120.08641605187</v>
      </c>
      <c r="D5" s="16">
        <f>$B5*('BNVP-LDVs-frgt'!D$5/'BNVP-LDVs-frgt'!$B$5)</f>
        <v>137256.40443664033</v>
      </c>
      <c r="E5" s="16">
        <f>$B5*('BNVP-LDVs-frgt'!E$5/'BNVP-LDVs-frgt'!$B$5)</f>
        <v>137501.90447544184</v>
      </c>
      <c r="F5" s="16">
        <f>$B5*('BNVP-LDVs-frgt'!F$5/'BNVP-LDVs-frgt'!$B$5)</f>
        <v>137935.50916236182</v>
      </c>
      <c r="G5" s="16">
        <f>$B5*('BNVP-LDVs-frgt'!G$5/'BNVP-LDVs-frgt'!$B$5)</f>
        <v>138194.4867384292</v>
      </c>
      <c r="H5" s="16">
        <f>$B5*('BNVP-LDVs-frgt'!H$5/'BNVP-LDVs-frgt'!$B$5)</f>
        <v>138760.11161610769</v>
      </c>
      <c r="I5" s="16">
        <f>$B5*('BNVP-LDVs-frgt'!I$5/'BNVP-LDVs-frgt'!$B$5)</f>
        <v>139472.63403196927</v>
      </c>
      <c r="J5" s="16">
        <f>$B5*('BNVP-LDVs-frgt'!J$5/'BNVP-LDVs-frgt'!$B$5)</f>
        <v>140024.73375979142</v>
      </c>
      <c r="K5" s="16">
        <f>$B5*('BNVP-LDVs-frgt'!K$5/'BNVP-LDVs-frgt'!$B$5)</f>
        <v>140083.40199372557</v>
      </c>
      <c r="L5" s="16">
        <f>$B5*('BNVP-LDVs-frgt'!L$5/'BNVP-LDVs-frgt'!$B$5)</f>
        <v>140115.70554924945</v>
      </c>
      <c r="M5" s="16">
        <f>$B5*('BNVP-LDVs-frgt'!M$5/'BNVP-LDVs-frgt'!$B$5)</f>
        <v>140133.04605468595</v>
      </c>
      <c r="N5" s="16">
        <f>$B5*('BNVP-LDVs-frgt'!N$5/'BNVP-LDVs-frgt'!$B$5)</f>
        <v>140153.83688584264</v>
      </c>
      <c r="O5" s="16">
        <f>$B5*('BNVP-LDVs-frgt'!O$5/'BNVP-LDVs-frgt'!$B$5)</f>
        <v>140175.87199269599</v>
      </c>
      <c r="P5" s="16">
        <f>$B5*('BNVP-LDVs-frgt'!P$5/'BNVP-LDVs-frgt'!$B$5)</f>
        <v>140201.80815779234</v>
      </c>
      <c r="Q5" s="16">
        <f>$B5*('BNVP-LDVs-frgt'!Q$5/'BNVP-LDVs-frgt'!$B$5)</f>
        <v>140228.1093527487</v>
      </c>
      <c r="R5" s="16">
        <f>$B5*('BNVP-LDVs-frgt'!R$5/'BNVP-LDVs-frgt'!$B$5)</f>
        <v>140255.75322275533</v>
      </c>
      <c r="S5" s="16">
        <f>$B5*('BNVP-LDVs-frgt'!S$5/'BNVP-LDVs-frgt'!$B$5)</f>
        <v>140277.89942565304</v>
      </c>
      <c r="T5" s="16">
        <f>$B5*('BNVP-LDVs-frgt'!T$5/'BNVP-LDVs-frgt'!$B$5)</f>
        <v>140302.58814087996</v>
      </c>
      <c r="U5" s="16">
        <f>$B5*('BNVP-LDVs-frgt'!U$5/'BNVP-LDVs-frgt'!$B$5)</f>
        <v>140321.5982611544</v>
      </c>
      <c r="V5" s="16">
        <f>$B5*('BNVP-LDVs-frgt'!V$5/'BNVP-LDVs-frgt'!$B$5)</f>
        <v>140342.99535929595</v>
      </c>
      <c r="W5" s="16">
        <f>$B5*('BNVP-LDVs-frgt'!W$5/'BNVP-LDVs-frgt'!$B$5)</f>
        <v>140360.45648329484</v>
      </c>
      <c r="X5" s="16">
        <f>$B5*('BNVP-LDVs-frgt'!X$5/'BNVP-LDVs-frgt'!$B$5)</f>
        <v>140378.56831269636</v>
      </c>
      <c r="Y5" s="16">
        <f>$B5*('BNVP-LDVs-frgt'!Y$5/'BNVP-LDVs-frgt'!$B$5)</f>
        <v>140390.65238814882</v>
      </c>
      <c r="Z5" s="16">
        <f>$B5*('BNVP-LDVs-frgt'!Z$5/'BNVP-LDVs-frgt'!$B$5)</f>
        <v>140367.9634017201</v>
      </c>
      <c r="AA5" s="16">
        <f>$B5*('BNVP-LDVs-frgt'!AA$5/'BNVP-LDVs-frgt'!$B$5)</f>
        <v>140336.32324828961</v>
      </c>
      <c r="AB5" s="16">
        <f>$B5*('BNVP-LDVs-frgt'!AB$5/'BNVP-LDVs-frgt'!$B$5)</f>
        <v>140296.01442922727</v>
      </c>
      <c r="AC5" s="16">
        <f>$B5*('BNVP-LDVs-frgt'!AC$5/'BNVP-LDVs-frgt'!$B$5)</f>
        <v>140222.62438233054</v>
      </c>
      <c r="AD5" s="16">
        <f>$B5*('BNVP-LDVs-frgt'!AD$5/'BNVP-LDVs-frgt'!$B$5)</f>
        <v>140200.1385429544</v>
      </c>
      <c r="AE5" s="16">
        <f>$B5*('BNVP-LDVs-frgt'!AE$5/'BNVP-LDVs-frgt'!$B$5)</f>
        <v>140235.43534333029</v>
      </c>
      <c r="AF5" s="16">
        <f>$B5*('BNVP-LDVs-frgt'!AF$5/'BNVP-LDVs-frgt'!$B$5)</f>
        <v>140311.36790255626</v>
      </c>
      <c r="AG5" s="16">
        <f>$B5*('BNVP-LDVs-frgt'!AG$5/'BNVP-LDVs-frgt'!$B$5)</f>
        <v>140312.20270997519</v>
      </c>
      <c r="AH5" s="16">
        <f>$B5*('BNVP-LDVs-frgt'!AH$5/'BNVP-LDVs-frgt'!$B$5)</f>
        <v>140338.9260699001</v>
      </c>
      <c r="AI5" s="16">
        <f>$B5*('BNVP-LDVs-frgt'!AI$5/'BNVP-LDVs-frgt'!$B$5)</f>
        <v>140282.01632763934</v>
      </c>
    </row>
    <row r="6" spans="1:35" x14ac:dyDescent="0.35">
      <c r="A6" t="s">
        <v>4</v>
      </c>
      <c r="B6" s="16">
        <f>B5*('BNVP-LDVs-psgr'!B6/'BNVP-LDVs-psgr'!B5)</f>
        <v>270612.08550880442</v>
      </c>
      <c r="C6" s="16">
        <f>C5*('BNVP-LDVs-psgr'!C6/'BNVP-LDVs-psgr'!C5)</f>
        <v>266884.68601796986</v>
      </c>
      <c r="D6" s="16">
        <f>D5*('BNVP-LDVs-psgr'!D6/'BNVP-LDVs-psgr'!D5)</f>
        <v>263805.46443371079</v>
      </c>
      <c r="E6" s="16">
        <f>E5*('BNVP-LDVs-psgr'!E6/'BNVP-LDVs-psgr'!E5)</f>
        <v>262216.30103146966</v>
      </c>
      <c r="F6" s="16">
        <f>F5*('BNVP-LDVs-psgr'!F6/'BNVP-LDVs-psgr'!F5)</f>
        <v>260682.34446112419</v>
      </c>
      <c r="G6" s="16">
        <f>G5*('BNVP-LDVs-psgr'!G6/'BNVP-LDVs-psgr'!G5)</f>
        <v>258947.5060051856</v>
      </c>
      <c r="H6" s="16">
        <f>H5*('BNVP-LDVs-psgr'!H6/'BNVP-LDVs-psgr'!H5)</f>
        <v>257664.61811530148</v>
      </c>
      <c r="I6" s="16">
        <f>I5*('BNVP-LDVs-psgr'!I6/'BNVP-LDVs-psgr'!I5)</f>
        <v>256906.46998677735</v>
      </c>
      <c r="J6" s="16">
        <f>J5*('BNVP-LDVs-psgr'!J6/'BNVP-LDVs-psgr'!J5)</f>
        <v>254674.97111410653</v>
      </c>
      <c r="K6" s="16">
        <f>K5*('BNVP-LDVs-psgr'!K6/'BNVP-LDVs-psgr'!K5)</f>
        <v>253469.27286711338</v>
      </c>
      <c r="L6" s="16">
        <f>L5*('BNVP-LDVs-psgr'!L6/'BNVP-LDVs-psgr'!L5)</f>
        <v>252307.63760273767</v>
      </c>
      <c r="M6" s="16">
        <f>M5*('BNVP-LDVs-psgr'!M6/'BNVP-LDVs-psgr'!M5)</f>
        <v>251033.21908897362</v>
      </c>
      <c r="N6" s="16">
        <f>N5*('BNVP-LDVs-psgr'!N6/'BNVP-LDVs-psgr'!N5)</f>
        <v>249807.44923165964</v>
      </c>
      <c r="O6" s="16">
        <f>O5*('BNVP-LDVs-psgr'!O6/'BNVP-LDVs-psgr'!O5)</f>
        <v>248771.89509524583</v>
      </c>
      <c r="P6" s="16">
        <f>P5*('BNVP-LDVs-psgr'!P6/'BNVP-LDVs-psgr'!P5)</f>
        <v>247846.38773847788</v>
      </c>
      <c r="Q6" s="16">
        <f>Q5*('BNVP-LDVs-psgr'!Q6/'BNVP-LDVs-psgr'!Q5)</f>
        <v>247095.11485274229</v>
      </c>
      <c r="R6" s="16">
        <f>R5*('BNVP-LDVs-psgr'!R6/'BNVP-LDVs-psgr'!R5)</f>
        <v>246452.53796613327</v>
      </c>
      <c r="S6" s="16">
        <f>S5*('BNVP-LDVs-psgr'!S6/'BNVP-LDVs-psgr'!S5)</f>
        <v>245955.67860368561</v>
      </c>
      <c r="T6" s="16">
        <f>T5*('BNVP-LDVs-psgr'!T6/'BNVP-LDVs-psgr'!T5)</f>
        <v>245476.52374815181</v>
      </c>
      <c r="U6" s="16">
        <f>U5*('BNVP-LDVs-psgr'!U6/'BNVP-LDVs-psgr'!U5)</f>
        <v>245048.16523693837</v>
      </c>
      <c r="V6" s="16">
        <f>V5*('BNVP-LDVs-psgr'!V6/'BNVP-LDVs-psgr'!V5)</f>
        <v>244734.63713027284</v>
      </c>
      <c r="W6" s="16">
        <f>W5*('BNVP-LDVs-psgr'!W6/'BNVP-LDVs-psgr'!W5)</f>
        <v>244428.79098422526</v>
      </c>
      <c r="X6" s="16">
        <f>X5*('BNVP-LDVs-psgr'!X6/'BNVP-LDVs-psgr'!X5)</f>
        <v>244110.53485812692</v>
      </c>
      <c r="Y6" s="16">
        <f>Y5*('BNVP-LDVs-psgr'!Y6/'BNVP-LDVs-psgr'!Y5)</f>
        <v>243873.45302939299</v>
      </c>
      <c r="Z6" s="16">
        <f>Z5*('BNVP-LDVs-psgr'!Z6/'BNVP-LDVs-psgr'!Z5)</f>
        <v>243844.91568614775</v>
      </c>
      <c r="AA6" s="16">
        <f>AA5*('BNVP-LDVs-psgr'!AA6/'BNVP-LDVs-psgr'!AA5)</f>
        <v>243775.11095109049</v>
      </c>
      <c r="AB6" s="16">
        <f>AB5*('BNVP-LDVs-psgr'!AB6/'BNVP-LDVs-psgr'!AB5)</f>
        <v>243685.22216500668</v>
      </c>
      <c r="AC6" s="16">
        <f>AC5*('BNVP-LDVs-psgr'!AC6/'BNVP-LDVs-psgr'!AC5)</f>
        <v>243565.1198398009</v>
      </c>
      <c r="AD6" s="16">
        <f>AD5*('BNVP-LDVs-psgr'!AD6/'BNVP-LDVs-psgr'!AD5)</f>
        <v>243514.95151498343</v>
      </c>
      <c r="AE6" s="16">
        <f>AE5*('BNVP-LDVs-psgr'!AE6/'BNVP-LDVs-psgr'!AE5)</f>
        <v>243538.89268250545</v>
      </c>
      <c r="AF6" s="16">
        <f>AF5*('BNVP-LDVs-psgr'!AF6/'BNVP-LDVs-psgr'!AF5)</f>
        <v>243605.73741113144</v>
      </c>
      <c r="AG6" s="16">
        <f>AG5*('BNVP-LDVs-psgr'!AG6/'BNVP-LDVs-psgr'!AG5)</f>
        <v>243598.85037501654</v>
      </c>
      <c r="AH6" s="16">
        <f>AH5*('BNVP-LDVs-psgr'!AH6/'BNVP-LDVs-psgr'!AH5)</f>
        <v>243608.73234802819</v>
      </c>
      <c r="AI6" s="16">
        <f>AI5*('BNVP-LDVs-psgr'!AI6/'BNVP-LDVs-psgr'!AI5)</f>
        <v>243491.26513721197</v>
      </c>
    </row>
    <row r="7" spans="1:35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5</v>
      </c>
      <c r="B7" s="24">
        <f>(AVERAGE('Passenger Aircraft'!C5:C10))*(USD_to_CAN)</f>
        <v>66824478.229820609</v>
      </c>
      <c r="C7">
        <f>$B7</f>
        <v>66824478.229820609</v>
      </c>
      <c r="D7">
        <f>$B7</f>
        <v>66824478.229820609</v>
      </c>
      <c r="E7">
        <f>$B7</f>
        <v>66824478.229820609</v>
      </c>
      <c r="F7">
        <f>$B7</f>
        <v>66824478.229820609</v>
      </c>
      <c r="G7">
        <f>$B7</f>
        <v>66824478.229820609</v>
      </c>
      <c r="H7">
        <f>$B7</f>
        <v>66824478.229820609</v>
      </c>
      <c r="I7">
        <f>$B7</f>
        <v>66824478.229820609</v>
      </c>
      <c r="J7">
        <f>$B7</f>
        <v>66824478.229820609</v>
      </c>
      <c r="K7">
        <f>$B7</f>
        <v>66824478.229820609</v>
      </c>
      <c r="L7">
        <f>$B7</f>
        <v>66824478.229820609</v>
      </c>
      <c r="M7">
        <f>$B7</f>
        <v>66824478.229820609</v>
      </c>
      <c r="N7">
        <f>$B7</f>
        <v>66824478.229820609</v>
      </c>
      <c r="O7">
        <f>$B7</f>
        <v>66824478.229820609</v>
      </c>
      <c r="P7">
        <f>$B7</f>
        <v>66824478.229820609</v>
      </c>
      <c r="Q7">
        <f>$B7</f>
        <v>66824478.229820609</v>
      </c>
      <c r="R7">
        <f>$B7</f>
        <v>66824478.229820609</v>
      </c>
      <c r="S7">
        <f>$B7</f>
        <v>66824478.229820609</v>
      </c>
      <c r="T7">
        <f>$B7</f>
        <v>66824478.229820609</v>
      </c>
      <c r="U7">
        <f>$B7</f>
        <v>66824478.229820609</v>
      </c>
      <c r="V7">
        <f>$B7</f>
        <v>66824478.229820609</v>
      </c>
      <c r="W7">
        <f>$B7</f>
        <v>66824478.229820609</v>
      </c>
      <c r="X7">
        <f>$B7</f>
        <v>66824478.229820609</v>
      </c>
      <c r="Y7">
        <f>$B7</f>
        <v>66824478.229820609</v>
      </c>
      <c r="Z7">
        <f>$B7</f>
        <v>66824478.229820609</v>
      </c>
      <c r="AA7">
        <f>$B7</f>
        <v>66824478.229820609</v>
      </c>
      <c r="AB7">
        <f>$B7</f>
        <v>66824478.229820609</v>
      </c>
      <c r="AC7">
        <f>$B7</f>
        <v>66824478.229820609</v>
      </c>
      <c r="AD7">
        <f>$B7</f>
        <v>66824478.229820609</v>
      </c>
      <c r="AE7">
        <f>$B7</f>
        <v>66824478.229820609</v>
      </c>
      <c r="AF7">
        <f>$B7</f>
        <v>66824478.229820609</v>
      </c>
      <c r="AG7">
        <f>$B7</f>
        <v>66824478.229820609</v>
      </c>
      <c r="AH7">
        <f>$B7</f>
        <v>66824478.229820609</v>
      </c>
      <c r="AI7">
        <f>$B7</f>
        <v>66824478.229820609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5</v>
      </c>
      <c r="B7" s="24">
        <f>(AVERAGE('Passenger Aircraft'!C5:C10))*(USD_to_CAN)</f>
        <v>66824478.229820609</v>
      </c>
      <c r="C7">
        <f>$B7</f>
        <v>66824478.229820609</v>
      </c>
      <c r="D7">
        <f>$B7</f>
        <v>66824478.229820609</v>
      </c>
      <c r="E7">
        <f>$B7</f>
        <v>66824478.229820609</v>
      </c>
      <c r="F7">
        <f>$B7</f>
        <v>66824478.229820609</v>
      </c>
      <c r="G7">
        <f>$B7</f>
        <v>66824478.229820609</v>
      </c>
      <c r="H7">
        <f>$B7</f>
        <v>66824478.229820609</v>
      </c>
      <c r="I7">
        <f>$B7</f>
        <v>66824478.229820609</v>
      </c>
      <c r="J7">
        <f>$B7</f>
        <v>66824478.229820609</v>
      </c>
      <c r="K7">
        <f>$B7</f>
        <v>66824478.229820609</v>
      </c>
      <c r="L7">
        <f>$B7</f>
        <v>66824478.229820609</v>
      </c>
      <c r="M7">
        <f>$B7</f>
        <v>66824478.229820609</v>
      </c>
      <c r="N7">
        <f>$B7</f>
        <v>66824478.229820609</v>
      </c>
      <c r="O7">
        <f>$B7</f>
        <v>66824478.229820609</v>
      </c>
      <c r="P7">
        <f>$B7</f>
        <v>66824478.229820609</v>
      </c>
      <c r="Q7">
        <f>$B7</f>
        <v>66824478.229820609</v>
      </c>
      <c r="R7">
        <f>$B7</f>
        <v>66824478.229820609</v>
      </c>
      <c r="S7">
        <f>$B7</f>
        <v>66824478.229820609</v>
      </c>
      <c r="T7">
        <f>$B7</f>
        <v>66824478.229820609</v>
      </c>
      <c r="U7">
        <f>$B7</f>
        <v>66824478.229820609</v>
      </c>
      <c r="V7">
        <f>$B7</f>
        <v>66824478.229820609</v>
      </c>
      <c r="W7">
        <f>$B7</f>
        <v>66824478.229820609</v>
      </c>
      <c r="X7">
        <f>$B7</f>
        <v>66824478.229820609</v>
      </c>
      <c r="Y7">
        <f>$B7</f>
        <v>66824478.229820609</v>
      </c>
      <c r="Z7">
        <f>$B7</f>
        <v>66824478.229820609</v>
      </c>
      <c r="AA7">
        <f>$B7</f>
        <v>66824478.229820609</v>
      </c>
      <c r="AB7">
        <f>$B7</f>
        <v>66824478.229820609</v>
      </c>
      <c r="AC7">
        <f>$B7</f>
        <v>66824478.229820609</v>
      </c>
      <c r="AD7">
        <f>$B7</f>
        <v>66824478.229820609</v>
      </c>
      <c r="AE7">
        <f>$B7</f>
        <v>66824478.229820609</v>
      </c>
      <c r="AF7">
        <f>$B7</f>
        <v>66824478.229820609</v>
      </c>
      <c r="AG7">
        <f>$B7</f>
        <v>66824478.229820609</v>
      </c>
      <c r="AH7">
        <f>$B7</f>
        <v>66824478.229820609</v>
      </c>
      <c r="AI7">
        <f>$B7</f>
        <v>66824478.229820609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5</v>
      </c>
      <c r="B7" s="24">
        <f>2500000*USD_to_CAN</f>
        <v>2576779.3661884554</v>
      </c>
      <c r="C7">
        <f>$B7</f>
        <v>2576779.3661884554</v>
      </c>
      <c r="D7">
        <f>$B7</f>
        <v>2576779.3661884554</v>
      </c>
      <c r="E7">
        <f>$B7</f>
        <v>2576779.3661884554</v>
      </c>
      <c r="F7">
        <f>$B7</f>
        <v>2576779.3661884554</v>
      </c>
      <c r="G7">
        <f>$B7</f>
        <v>2576779.3661884554</v>
      </c>
      <c r="H7">
        <f>$B7</f>
        <v>2576779.3661884554</v>
      </c>
      <c r="I7">
        <f>$B7</f>
        <v>2576779.3661884554</v>
      </c>
      <c r="J7">
        <f>$B7</f>
        <v>2576779.3661884554</v>
      </c>
      <c r="K7">
        <f>$B7</f>
        <v>2576779.3661884554</v>
      </c>
      <c r="L7">
        <f>$B7</f>
        <v>2576779.3661884554</v>
      </c>
      <c r="M7">
        <f>$B7</f>
        <v>2576779.3661884554</v>
      </c>
      <c r="N7">
        <f>$B7</f>
        <v>2576779.3661884554</v>
      </c>
      <c r="O7">
        <f>$B7</f>
        <v>2576779.3661884554</v>
      </c>
      <c r="P7">
        <f>$B7</f>
        <v>2576779.3661884554</v>
      </c>
      <c r="Q7">
        <f>$B7</f>
        <v>2576779.3661884554</v>
      </c>
      <c r="R7">
        <f>$B7</f>
        <v>2576779.3661884554</v>
      </c>
      <c r="S7">
        <f>$B7</f>
        <v>2576779.3661884554</v>
      </c>
      <c r="T7">
        <f>$B7</f>
        <v>2576779.3661884554</v>
      </c>
      <c r="U7">
        <f>$B7</f>
        <v>2576779.3661884554</v>
      </c>
      <c r="V7">
        <f>$B7</f>
        <v>2576779.3661884554</v>
      </c>
      <c r="W7">
        <f>$B7</f>
        <v>2576779.3661884554</v>
      </c>
      <c r="X7">
        <f>$B7</f>
        <v>2576779.3661884554</v>
      </c>
      <c r="Y7">
        <f>$B7</f>
        <v>2576779.3661884554</v>
      </c>
      <c r="Z7">
        <f>$B7</f>
        <v>2576779.3661884554</v>
      </c>
      <c r="AA7">
        <f>$B7</f>
        <v>2576779.3661884554</v>
      </c>
      <c r="AB7">
        <f>$B7</f>
        <v>2576779.3661884554</v>
      </c>
      <c r="AC7">
        <f>$B7</f>
        <v>2576779.3661884554</v>
      </c>
      <c r="AD7">
        <f>$B7</f>
        <v>2576779.3661884554</v>
      </c>
      <c r="AE7">
        <f>$B7</f>
        <v>2576779.3661884554</v>
      </c>
      <c r="AF7">
        <f>$B7</f>
        <v>2576779.3661884554</v>
      </c>
      <c r="AG7">
        <f>$B7</f>
        <v>2576779.3661884554</v>
      </c>
      <c r="AH7">
        <f>$B7</f>
        <v>2576779.3661884554</v>
      </c>
      <c r="AI7">
        <f>$B7</f>
        <v>2576779.3661884554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5</v>
      </c>
      <c r="B7" s="24">
        <f>2500000*USD_to_CAN</f>
        <v>2576779.3661884554</v>
      </c>
      <c r="C7">
        <f>$B7</f>
        <v>2576779.3661884554</v>
      </c>
      <c r="D7">
        <f>$B7</f>
        <v>2576779.3661884554</v>
      </c>
      <c r="E7">
        <f>$B7</f>
        <v>2576779.3661884554</v>
      </c>
      <c r="F7">
        <f>$B7</f>
        <v>2576779.3661884554</v>
      </c>
      <c r="G7">
        <f>$B7</f>
        <v>2576779.3661884554</v>
      </c>
      <c r="H7">
        <f>$B7</f>
        <v>2576779.3661884554</v>
      </c>
      <c r="I7">
        <f>$B7</f>
        <v>2576779.3661884554</v>
      </c>
      <c r="J7">
        <f>$B7</f>
        <v>2576779.3661884554</v>
      </c>
      <c r="K7">
        <f>$B7</f>
        <v>2576779.3661884554</v>
      </c>
      <c r="L7">
        <f>$B7</f>
        <v>2576779.3661884554</v>
      </c>
      <c r="M7">
        <f>$B7</f>
        <v>2576779.3661884554</v>
      </c>
      <c r="N7">
        <f>$B7</f>
        <v>2576779.3661884554</v>
      </c>
      <c r="O7">
        <f>$B7</f>
        <v>2576779.3661884554</v>
      </c>
      <c r="P7">
        <f>$B7</f>
        <v>2576779.3661884554</v>
      </c>
      <c r="Q7">
        <f>$B7</f>
        <v>2576779.3661884554</v>
      </c>
      <c r="R7">
        <f>$B7</f>
        <v>2576779.3661884554</v>
      </c>
      <c r="S7">
        <f>$B7</f>
        <v>2576779.3661884554</v>
      </c>
      <c r="T7">
        <f>$B7</f>
        <v>2576779.3661884554</v>
      </c>
      <c r="U7">
        <f>$B7</f>
        <v>2576779.3661884554</v>
      </c>
      <c r="V7">
        <f>$B7</f>
        <v>2576779.3661884554</v>
      </c>
      <c r="W7">
        <f>$B7</f>
        <v>2576779.3661884554</v>
      </c>
      <c r="X7">
        <f>$B7</f>
        <v>2576779.3661884554</v>
      </c>
      <c r="Y7">
        <f>$B7</f>
        <v>2576779.3661884554</v>
      </c>
      <c r="Z7">
        <f>$B7</f>
        <v>2576779.3661884554</v>
      </c>
      <c r="AA7">
        <f>$B7</f>
        <v>2576779.3661884554</v>
      </c>
      <c r="AB7">
        <f>$B7</f>
        <v>2576779.3661884554</v>
      </c>
      <c r="AC7">
        <f>$B7</f>
        <v>2576779.3661884554</v>
      </c>
      <c r="AD7">
        <f>$B7</f>
        <v>2576779.3661884554</v>
      </c>
      <c r="AE7">
        <f>$B7</f>
        <v>2576779.3661884554</v>
      </c>
      <c r="AF7">
        <f>$B7</f>
        <v>2576779.3661884554</v>
      </c>
      <c r="AG7">
        <f>$B7</f>
        <v>2576779.3661884554</v>
      </c>
      <c r="AH7">
        <f>$B7</f>
        <v>2576779.3661884554</v>
      </c>
      <c r="AI7">
        <f>$B7</f>
        <v>2576779.3661884554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5</v>
      </c>
      <c r="B7" s="24">
        <f>Ships!A35*USD_to_CAN</f>
        <v>10307117.464753821</v>
      </c>
      <c r="C7">
        <f>$B7</f>
        <v>10307117.464753821</v>
      </c>
      <c r="D7">
        <f>$B7</f>
        <v>10307117.464753821</v>
      </c>
      <c r="E7">
        <f>$B7</f>
        <v>10307117.464753821</v>
      </c>
      <c r="F7">
        <f>$B7</f>
        <v>10307117.464753821</v>
      </c>
      <c r="G7">
        <f>$B7</f>
        <v>10307117.464753821</v>
      </c>
      <c r="H7">
        <f>$B7</f>
        <v>10307117.464753821</v>
      </c>
      <c r="I7">
        <f>$B7</f>
        <v>10307117.464753821</v>
      </c>
      <c r="J7">
        <f>$B7</f>
        <v>10307117.464753821</v>
      </c>
      <c r="K7">
        <f>$B7</f>
        <v>10307117.464753821</v>
      </c>
      <c r="L7">
        <f>$B7</f>
        <v>10307117.464753821</v>
      </c>
      <c r="M7">
        <f>$B7</f>
        <v>10307117.464753821</v>
      </c>
      <c r="N7">
        <f>$B7</f>
        <v>10307117.464753821</v>
      </c>
      <c r="O7">
        <f>$B7</f>
        <v>10307117.464753821</v>
      </c>
      <c r="P7">
        <f>$B7</f>
        <v>10307117.464753821</v>
      </c>
      <c r="Q7">
        <f>$B7</f>
        <v>10307117.464753821</v>
      </c>
      <c r="R7">
        <f>$B7</f>
        <v>10307117.464753821</v>
      </c>
      <c r="S7">
        <f>$B7</f>
        <v>10307117.464753821</v>
      </c>
      <c r="T7">
        <f>$B7</f>
        <v>10307117.464753821</v>
      </c>
      <c r="U7">
        <f>$B7</f>
        <v>10307117.464753821</v>
      </c>
      <c r="V7">
        <f>$B7</f>
        <v>10307117.464753821</v>
      </c>
      <c r="W7">
        <f>$B7</f>
        <v>10307117.464753821</v>
      </c>
      <c r="X7">
        <f>$B7</f>
        <v>10307117.464753821</v>
      </c>
      <c r="Y7">
        <f>$B7</f>
        <v>10307117.464753821</v>
      </c>
      <c r="Z7">
        <f>$B7</f>
        <v>10307117.464753821</v>
      </c>
      <c r="AA7">
        <f>$B7</f>
        <v>10307117.464753821</v>
      </c>
      <c r="AB7">
        <f>$B7</f>
        <v>10307117.464753821</v>
      </c>
      <c r="AC7">
        <f>$B7</f>
        <v>10307117.464753821</v>
      </c>
      <c r="AD7">
        <f>$B7</f>
        <v>10307117.464753821</v>
      </c>
      <c r="AE7">
        <f>$B7</f>
        <v>10307117.464753821</v>
      </c>
      <c r="AF7">
        <f>$B7</f>
        <v>10307117.464753821</v>
      </c>
      <c r="AG7">
        <f>$B7</f>
        <v>10307117.464753821</v>
      </c>
      <c r="AH7">
        <f>$B7</f>
        <v>10307117.464753821</v>
      </c>
      <c r="AI7">
        <f>$B7</f>
        <v>10307117.464753821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5</v>
      </c>
      <c r="B7" s="24">
        <f>Ships!A35*USD_to_CAN</f>
        <v>10307117.464753821</v>
      </c>
      <c r="C7">
        <f>$B7</f>
        <v>10307117.464753821</v>
      </c>
      <c r="D7">
        <f>$B7</f>
        <v>10307117.464753821</v>
      </c>
      <c r="E7">
        <f>$B7</f>
        <v>10307117.464753821</v>
      </c>
      <c r="F7">
        <f>$B7</f>
        <v>10307117.464753821</v>
      </c>
      <c r="G7">
        <f>$B7</f>
        <v>10307117.464753821</v>
      </c>
      <c r="H7">
        <f>$B7</f>
        <v>10307117.464753821</v>
      </c>
      <c r="I7">
        <f>$B7</f>
        <v>10307117.464753821</v>
      </c>
      <c r="J7">
        <f>$B7</f>
        <v>10307117.464753821</v>
      </c>
      <c r="K7">
        <f>$B7</f>
        <v>10307117.464753821</v>
      </c>
      <c r="L7">
        <f>$B7</f>
        <v>10307117.464753821</v>
      </c>
      <c r="M7">
        <f>$B7</f>
        <v>10307117.464753821</v>
      </c>
      <c r="N7">
        <f>$B7</f>
        <v>10307117.464753821</v>
      </c>
      <c r="O7">
        <f>$B7</f>
        <v>10307117.464753821</v>
      </c>
      <c r="P7">
        <f>$B7</f>
        <v>10307117.464753821</v>
      </c>
      <c r="Q7">
        <f>$B7</f>
        <v>10307117.464753821</v>
      </c>
      <c r="R7">
        <f>$B7</f>
        <v>10307117.464753821</v>
      </c>
      <c r="S7">
        <f>$B7</f>
        <v>10307117.464753821</v>
      </c>
      <c r="T7">
        <f>$B7</f>
        <v>10307117.464753821</v>
      </c>
      <c r="U7">
        <f>$B7</f>
        <v>10307117.464753821</v>
      </c>
      <c r="V7">
        <f>$B7</f>
        <v>10307117.464753821</v>
      </c>
      <c r="W7">
        <f>$B7</f>
        <v>10307117.464753821</v>
      </c>
      <c r="X7">
        <f>$B7</f>
        <v>10307117.464753821</v>
      </c>
      <c r="Y7">
        <f>$B7</f>
        <v>10307117.464753821</v>
      </c>
      <c r="Z7">
        <f>$B7</f>
        <v>10307117.464753821</v>
      </c>
      <c r="AA7">
        <f>$B7</f>
        <v>10307117.464753821</v>
      </c>
      <c r="AB7">
        <f>$B7</f>
        <v>10307117.464753821</v>
      </c>
      <c r="AC7">
        <f>$B7</f>
        <v>10307117.464753821</v>
      </c>
      <c r="AD7">
        <f>$B7</f>
        <v>10307117.464753821</v>
      </c>
      <c r="AE7">
        <f>$B7</f>
        <v>10307117.464753821</v>
      </c>
      <c r="AF7">
        <f>$B7</f>
        <v>10307117.464753821</v>
      </c>
      <c r="AG7">
        <f>$B7</f>
        <v>10307117.464753821</v>
      </c>
      <c r="AH7">
        <f>$B7</f>
        <v>10307117.464753821</v>
      </c>
      <c r="AI7">
        <f>$B7</f>
        <v>10307117.464753821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 s="16">
        <f>B4*('BNVP-LDVs-psgr'!B2/'BNVP-LDVs-psgr'!B4)</f>
        <v>15476.563693179653</v>
      </c>
      <c r="C2" s="16">
        <f>C4*('BNVP-LDVs-psgr'!C2/'BNVP-LDVs-psgr'!C4)</f>
        <v>14923.594508747163</v>
      </c>
      <c r="D2" s="16">
        <f>D4*('BNVP-LDVs-psgr'!D2/'BNVP-LDVs-psgr'!D4)</f>
        <v>14454.979291720674</v>
      </c>
      <c r="E2" s="16">
        <f>E4*('BNVP-LDVs-psgr'!E2/'BNVP-LDVs-psgr'!E4)</f>
        <v>14094.678951726724</v>
      </c>
      <c r="F2" s="16">
        <f>F4*('BNVP-LDVs-psgr'!F2/'BNVP-LDVs-psgr'!F4)</f>
        <v>13755.541354329984</v>
      </c>
      <c r="G2" s="16">
        <f>G4*('BNVP-LDVs-psgr'!G2/'BNVP-LDVs-psgr'!G4)</f>
        <v>13444.992284155111</v>
      </c>
      <c r="H2" s="16">
        <f>H4*('BNVP-LDVs-psgr'!H2/'BNVP-LDVs-psgr'!H4)</f>
        <v>13137.734892341723</v>
      </c>
      <c r="I2" s="16">
        <f>I4*('BNVP-LDVs-psgr'!I2/'BNVP-LDVs-psgr'!I4)</f>
        <v>12933.001309398411</v>
      </c>
      <c r="J2" s="16">
        <f>J4*('BNVP-LDVs-psgr'!J2/'BNVP-LDVs-psgr'!J4)</f>
        <v>12587.983308389115</v>
      </c>
      <c r="K2" s="16">
        <f>K4*('BNVP-LDVs-psgr'!K2/'BNVP-LDVs-psgr'!K4)</f>
        <v>12476.382159718212</v>
      </c>
      <c r="L2" s="16">
        <f>L4*('BNVP-LDVs-psgr'!L2/'BNVP-LDVs-psgr'!L4)</f>
        <v>12370.774851203072</v>
      </c>
      <c r="M2" s="16">
        <f>M4*('BNVP-LDVs-psgr'!M2/'BNVP-LDVs-psgr'!M4)</f>
        <v>12273.840115939891</v>
      </c>
      <c r="N2" s="16">
        <f>N4*('BNVP-LDVs-psgr'!N2/'BNVP-LDVs-psgr'!N4)</f>
        <v>12187.966970817444</v>
      </c>
      <c r="O2" s="16">
        <f>O4*('BNVP-LDVs-psgr'!O2/'BNVP-LDVs-psgr'!O4)</f>
        <v>12113.368452973249</v>
      </c>
      <c r="P2" s="16">
        <f>P4*('BNVP-LDVs-psgr'!P2/'BNVP-LDVs-psgr'!P4)</f>
        <v>12047.353235289842</v>
      </c>
      <c r="Q2" s="16">
        <f>Q4*('BNVP-LDVs-psgr'!Q2/'BNVP-LDVs-psgr'!Q4)</f>
        <v>11988.21496819467</v>
      </c>
      <c r="R2" s="16">
        <f>R4*('BNVP-LDVs-psgr'!R2/'BNVP-LDVs-psgr'!R4)</f>
        <v>11932.93535192721</v>
      </c>
      <c r="S2" s="16">
        <f>S4*('BNVP-LDVs-psgr'!S2/'BNVP-LDVs-psgr'!S4)</f>
        <v>11883.850658115034</v>
      </c>
      <c r="T2" s="16">
        <f>T4*('BNVP-LDVs-psgr'!T2/'BNVP-LDVs-psgr'!T4)</f>
        <v>11838.90060284468</v>
      </c>
      <c r="U2" s="16">
        <f>U4*('BNVP-LDVs-psgr'!U2/'BNVP-LDVs-psgr'!U4)</f>
        <v>11799.871295973422</v>
      </c>
      <c r="V2" s="16">
        <f>V4*('BNVP-LDVs-psgr'!V2/'BNVP-LDVs-psgr'!V4)</f>
        <v>11763.19683460395</v>
      </c>
      <c r="W2" s="16">
        <f>W4*('BNVP-LDVs-psgr'!W2/'BNVP-LDVs-psgr'!W4)</f>
        <v>11730.376569213078</v>
      </c>
      <c r="X2" s="16">
        <f>X4*('BNVP-LDVs-psgr'!X2/'BNVP-LDVs-psgr'!X4)</f>
        <v>11702.036905029625</v>
      </c>
      <c r="Y2" s="16">
        <f>Y4*('BNVP-LDVs-psgr'!Y2/'BNVP-LDVs-psgr'!Y4)</f>
        <v>11677.314230074911</v>
      </c>
      <c r="Z2" s="16">
        <f>Z4*('BNVP-LDVs-psgr'!Z2/'BNVP-LDVs-psgr'!Z4)</f>
        <v>11669.376868119904</v>
      </c>
      <c r="AA2" s="16">
        <f>AA4*('BNVP-LDVs-psgr'!AA2/'BNVP-LDVs-psgr'!AA4)</f>
        <v>11661.164445685114</v>
      </c>
      <c r="AB2" s="16">
        <f>AB4*('BNVP-LDVs-psgr'!AB2/'BNVP-LDVs-psgr'!AB4)</f>
        <v>11653.16669609477</v>
      </c>
      <c r="AC2" s="16">
        <f>AC4*('BNVP-LDVs-psgr'!AC2/'BNVP-LDVs-psgr'!AC4)</f>
        <v>11645.776730582698</v>
      </c>
      <c r="AD2" s="16">
        <f>AD4*('BNVP-LDVs-psgr'!AD2/'BNVP-LDVs-psgr'!AD4)</f>
        <v>11638.247161870913</v>
      </c>
      <c r="AE2" s="16">
        <f>AE4*('BNVP-LDVs-psgr'!AE2/'BNVP-LDVs-psgr'!AE4)</f>
        <v>11631.02767676035</v>
      </c>
      <c r="AF2" s="16">
        <f>AF4*('BNVP-LDVs-psgr'!AF2/'BNVP-LDVs-psgr'!AF4)</f>
        <v>11624.803486622834</v>
      </c>
      <c r="AG2" s="16">
        <f>AG4*('BNVP-LDVs-psgr'!AG2/'BNVP-LDVs-psgr'!AG4)</f>
        <v>11618.28339430483</v>
      </c>
      <c r="AH2" s="16">
        <f>AH4*('BNVP-LDVs-psgr'!AH2/'BNVP-LDVs-psgr'!AH4)</f>
        <v>11612.205662769111</v>
      </c>
      <c r="AI2" s="16">
        <f>AI4*('BNVP-LDVs-psgr'!AI2/'BNVP-LDVs-psgr'!AI4)</f>
        <v>11606.858395436753</v>
      </c>
    </row>
    <row r="3" spans="1:35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2</v>
      </c>
      <c r="B4" s="47">
        <f>AVERAGE(Motorbikes!C3:C12)*USD_to_CAN</f>
        <v>9255.7914833489322</v>
      </c>
      <c r="C4" s="16">
        <f>$B4</f>
        <v>9255.7914833489322</v>
      </c>
      <c r="D4" s="16">
        <f>$B4</f>
        <v>9255.7914833489322</v>
      </c>
      <c r="E4" s="16">
        <f>$B4</f>
        <v>9255.7914833489322</v>
      </c>
      <c r="F4" s="16">
        <f>$B4</f>
        <v>9255.7914833489322</v>
      </c>
      <c r="G4" s="16">
        <f>$B4</f>
        <v>9255.7914833489322</v>
      </c>
      <c r="H4" s="16">
        <f>$B4</f>
        <v>9255.7914833489322</v>
      </c>
      <c r="I4" s="16">
        <f>$B4</f>
        <v>9255.7914833489322</v>
      </c>
      <c r="J4" s="16">
        <f>$B4</f>
        <v>9255.7914833489322</v>
      </c>
      <c r="K4" s="16">
        <f>$B4</f>
        <v>9255.7914833489322</v>
      </c>
      <c r="L4" s="16">
        <f>$B4</f>
        <v>9255.7914833489322</v>
      </c>
      <c r="M4" s="16">
        <f>$B4</f>
        <v>9255.7914833489322</v>
      </c>
      <c r="N4" s="16">
        <f>$B4</f>
        <v>9255.7914833489322</v>
      </c>
      <c r="O4" s="16">
        <f>$B4</f>
        <v>9255.7914833489322</v>
      </c>
      <c r="P4" s="16">
        <f>$B4</f>
        <v>9255.7914833489322</v>
      </c>
      <c r="Q4" s="16">
        <f>$B4</f>
        <v>9255.7914833489322</v>
      </c>
      <c r="R4" s="16">
        <f>$B4</f>
        <v>9255.7914833489322</v>
      </c>
      <c r="S4" s="16">
        <f>$B4</f>
        <v>9255.7914833489322</v>
      </c>
      <c r="T4" s="16">
        <f>$B4</f>
        <v>9255.7914833489322</v>
      </c>
      <c r="U4" s="16">
        <f>$B4</f>
        <v>9255.7914833489322</v>
      </c>
      <c r="V4" s="16">
        <f>$B4</f>
        <v>9255.7914833489322</v>
      </c>
      <c r="W4" s="16">
        <f>$B4</f>
        <v>9255.7914833489322</v>
      </c>
      <c r="X4" s="16">
        <f>$B4</f>
        <v>9255.7914833489322</v>
      </c>
      <c r="Y4" s="16">
        <f>$B4</f>
        <v>9255.7914833489322</v>
      </c>
      <c r="Z4" s="16">
        <f>$B4</f>
        <v>9255.7914833489322</v>
      </c>
      <c r="AA4" s="16">
        <f>$B4</f>
        <v>9255.7914833489322</v>
      </c>
      <c r="AB4" s="16">
        <f>$B4</f>
        <v>9255.7914833489322</v>
      </c>
      <c r="AC4" s="16">
        <f>$B4</f>
        <v>9255.7914833489322</v>
      </c>
      <c r="AD4" s="16">
        <f>$B4</f>
        <v>9255.7914833489322</v>
      </c>
      <c r="AE4" s="16">
        <f>$B4</f>
        <v>9255.7914833489322</v>
      </c>
      <c r="AF4" s="16">
        <f>$B4</f>
        <v>9255.7914833489322</v>
      </c>
      <c r="AG4" s="16">
        <f>$B4</f>
        <v>9255.7914833489322</v>
      </c>
      <c r="AH4" s="16">
        <f>$B4</f>
        <v>9255.7914833489322</v>
      </c>
      <c r="AI4" s="16">
        <f>$B4</f>
        <v>9255.7914833489322</v>
      </c>
    </row>
    <row r="5" spans="1:35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5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I159" sqref="AI159"/>
    </sheetView>
  </sheetViews>
  <sheetFormatPr defaultColWidth="9.1796875" defaultRowHeight="15" customHeight="1" x14ac:dyDescent="0.3"/>
  <cols>
    <col min="1" max="1" width="20.81640625" style="4" hidden="1" customWidth="1"/>
    <col min="2" max="2" width="45.6328125" style="4" customWidth="1"/>
    <col min="3" max="16384" width="9.1796875" style="4"/>
  </cols>
  <sheetData>
    <row r="1" spans="1:39" ht="15" customHeight="1" thickBot="1" x14ac:dyDescent="0.35">
      <c r="B1" s="12" t="s">
        <v>25</v>
      </c>
      <c r="C1" s="10">
        <v>2015</v>
      </c>
      <c r="D1" s="10">
        <v>2016</v>
      </c>
      <c r="E1" s="10">
        <v>2017</v>
      </c>
      <c r="F1" s="10">
        <v>2018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  <c r="L1" s="10">
        <v>2024</v>
      </c>
      <c r="M1" s="10">
        <v>2025</v>
      </c>
      <c r="N1" s="10">
        <v>2026</v>
      </c>
      <c r="O1" s="10">
        <v>2027</v>
      </c>
      <c r="P1" s="10">
        <v>2028</v>
      </c>
      <c r="Q1" s="10">
        <v>2029</v>
      </c>
      <c r="R1" s="10">
        <v>2030</v>
      </c>
      <c r="S1" s="10">
        <v>2031</v>
      </c>
      <c r="T1" s="10">
        <v>2032</v>
      </c>
      <c r="U1" s="10">
        <v>2033</v>
      </c>
      <c r="V1" s="10">
        <v>2034</v>
      </c>
      <c r="W1" s="10">
        <v>2035</v>
      </c>
      <c r="X1" s="10">
        <v>2036</v>
      </c>
      <c r="Y1" s="10">
        <v>2037</v>
      </c>
      <c r="Z1" s="10">
        <v>2038</v>
      </c>
      <c r="AA1" s="10">
        <v>2039</v>
      </c>
      <c r="AB1" s="10">
        <v>2040</v>
      </c>
      <c r="AC1" s="10">
        <v>2041</v>
      </c>
      <c r="AD1" s="10">
        <v>2042</v>
      </c>
      <c r="AE1" s="10">
        <v>2043</v>
      </c>
      <c r="AF1" s="10">
        <v>2044</v>
      </c>
      <c r="AG1" s="10">
        <v>2045</v>
      </c>
      <c r="AH1" s="10">
        <v>2046</v>
      </c>
      <c r="AI1" s="10">
        <v>2047</v>
      </c>
      <c r="AJ1" s="10">
        <v>2048</v>
      </c>
      <c r="AK1" s="10">
        <v>2049</v>
      </c>
      <c r="AL1" s="10">
        <v>2050</v>
      </c>
    </row>
    <row r="2" spans="1:39" ht="15" customHeight="1" thickTop="1" x14ac:dyDescent="0.3"/>
    <row r="3" spans="1:39" ht="15" customHeight="1" x14ac:dyDescent="0.3">
      <c r="C3" s="14" t="s">
        <v>24</v>
      </c>
      <c r="D3" s="14" t="s">
        <v>23</v>
      </c>
      <c r="E3" s="14"/>
      <c r="F3" s="14"/>
      <c r="G3" s="14"/>
    </row>
    <row r="4" spans="1:39" ht="15" customHeight="1" x14ac:dyDescent="0.3">
      <c r="C4" s="14" t="s">
        <v>22</v>
      </c>
      <c r="D4" s="14" t="s">
        <v>21</v>
      </c>
      <c r="E4" s="14"/>
      <c r="F4" s="14"/>
      <c r="G4" s="14" t="s">
        <v>20</v>
      </c>
    </row>
    <row r="5" spans="1:39" ht="15" customHeight="1" x14ac:dyDescent="0.3">
      <c r="C5" s="14" t="s">
        <v>19</v>
      </c>
      <c r="D5" s="14" t="s">
        <v>18</v>
      </c>
      <c r="E5" s="14"/>
      <c r="F5" s="14"/>
      <c r="G5" s="14"/>
    </row>
    <row r="6" spans="1:39" ht="15" customHeight="1" x14ac:dyDescent="0.3">
      <c r="C6" s="14" t="s">
        <v>17</v>
      </c>
      <c r="D6" s="14"/>
      <c r="E6" s="14" t="s">
        <v>16</v>
      </c>
      <c r="F6" s="14"/>
      <c r="G6" s="14"/>
    </row>
    <row r="10" spans="1:39" ht="15" customHeight="1" x14ac:dyDescent="0.35">
      <c r="A10" s="7" t="s">
        <v>265</v>
      </c>
      <c r="B10" s="13" t="s">
        <v>264</v>
      </c>
    </row>
    <row r="11" spans="1:39" ht="15" customHeight="1" x14ac:dyDescent="0.3">
      <c r="B11" s="12" t="s">
        <v>263</v>
      </c>
    </row>
    <row r="12" spans="1:39" ht="15" customHeight="1" x14ac:dyDescent="0.3">
      <c r="B12" s="12" t="s">
        <v>15</v>
      </c>
      <c r="C12" s="11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  <c r="P12" s="11" t="s">
        <v>15</v>
      </c>
      <c r="Q12" s="11" t="s">
        <v>15</v>
      </c>
      <c r="R12" s="11" t="s">
        <v>15</v>
      </c>
      <c r="S12" s="11" t="s">
        <v>15</v>
      </c>
      <c r="T12" s="11" t="s">
        <v>15</v>
      </c>
      <c r="U12" s="11" t="s">
        <v>15</v>
      </c>
      <c r="V12" s="11" t="s">
        <v>15</v>
      </c>
      <c r="W12" s="11" t="s">
        <v>15</v>
      </c>
      <c r="X12" s="11" t="s">
        <v>15</v>
      </c>
      <c r="Y12" s="11" t="s">
        <v>15</v>
      </c>
      <c r="Z12" s="11" t="s">
        <v>15</v>
      </c>
      <c r="AA12" s="11" t="s">
        <v>15</v>
      </c>
      <c r="AB12" s="11" t="s">
        <v>15</v>
      </c>
      <c r="AC12" s="11" t="s">
        <v>15</v>
      </c>
      <c r="AD12" s="11" t="s">
        <v>15</v>
      </c>
      <c r="AE12" s="11" t="s">
        <v>15</v>
      </c>
      <c r="AF12" s="11" t="s">
        <v>15</v>
      </c>
      <c r="AG12" s="11" t="s">
        <v>15</v>
      </c>
      <c r="AH12" s="11" t="s">
        <v>15</v>
      </c>
      <c r="AI12" s="11" t="s">
        <v>15</v>
      </c>
      <c r="AJ12" s="11" t="s">
        <v>15</v>
      </c>
      <c r="AK12" s="11" t="s">
        <v>15</v>
      </c>
      <c r="AL12" s="11" t="s">
        <v>15</v>
      </c>
      <c r="AM12" s="11" t="s">
        <v>14</v>
      </c>
    </row>
    <row r="13" spans="1:39" ht="15" customHeight="1" thickBot="1" x14ac:dyDescent="0.35">
      <c r="B13" s="10" t="s">
        <v>15</v>
      </c>
      <c r="C13" s="10">
        <v>2015</v>
      </c>
      <c r="D13" s="10">
        <v>2016</v>
      </c>
      <c r="E13" s="10">
        <v>2017</v>
      </c>
      <c r="F13" s="10">
        <v>2018</v>
      </c>
      <c r="G13" s="10">
        <v>2019</v>
      </c>
      <c r="H13" s="10">
        <v>2020</v>
      </c>
      <c r="I13" s="10">
        <v>2021</v>
      </c>
      <c r="J13" s="10">
        <v>2022</v>
      </c>
      <c r="K13" s="10">
        <v>2023</v>
      </c>
      <c r="L13" s="10">
        <v>2024</v>
      </c>
      <c r="M13" s="10">
        <v>2025</v>
      </c>
      <c r="N13" s="10">
        <v>2026</v>
      </c>
      <c r="O13" s="10">
        <v>2027</v>
      </c>
      <c r="P13" s="10">
        <v>2028</v>
      </c>
      <c r="Q13" s="10">
        <v>2029</v>
      </c>
      <c r="R13" s="10">
        <v>2030</v>
      </c>
      <c r="S13" s="10">
        <v>2031</v>
      </c>
      <c r="T13" s="10">
        <v>2032</v>
      </c>
      <c r="U13" s="10">
        <v>2033</v>
      </c>
      <c r="V13" s="10">
        <v>2034</v>
      </c>
      <c r="W13" s="10">
        <v>2035</v>
      </c>
      <c r="X13" s="10">
        <v>2036</v>
      </c>
      <c r="Y13" s="10">
        <v>2037</v>
      </c>
      <c r="Z13" s="10">
        <v>2038</v>
      </c>
      <c r="AA13" s="10">
        <v>2039</v>
      </c>
      <c r="AB13" s="10">
        <v>2040</v>
      </c>
      <c r="AC13" s="10">
        <v>2041</v>
      </c>
      <c r="AD13" s="10">
        <v>2042</v>
      </c>
      <c r="AE13" s="10">
        <v>2043</v>
      </c>
      <c r="AF13" s="10">
        <v>2044</v>
      </c>
      <c r="AG13" s="10">
        <v>2045</v>
      </c>
      <c r="AH13" s="10">
        <v>2046</v>
      </c>
      <c r="AI13" s="10">
        <v>2047</v>
      </c>
      <c r="AJ13" s="10">
        <v>2048</v>
      </c>
      <c r="AK13" s="10">
        <v>2049</v>
      </c>
      <c r="AL13" s="10">
        <v>2050</v>
      </c>
      <c r="AM13" s="10">
        <v>2050</v>
      </c>
    </row>
    <row r="14" spans="1:39" ht="15" customHeight="1" thickTop="1" x14ac:dyDescent="0.3"/>
    <row r="15" spans="1:39" ht="15" customHeight="1" x14ac:dyDescent="0.3">
      <c r="B15" s="6" t="s">
        <v>262</v>
      </c>
    </row>
    <row r="16" spans="1:39" ht="15" customHeight="1" x14ac:dyDescent="0.35">
      <c r="A16" s="7" t="s">
        <v>261</v>
      </c>
      <c r="B16" s="9" t="s">
        <v>65</v>
      </c>
      <c r="C16" s="15">
        <v>37.241591999999997</v>
      </c>
      <c r="D16" s="15">
        <v>37.245643999999999</v>
      </c>
      <c r="E16" s="15">
        <v>37.29665</v>
      </c>
      <c r="F16" s="15">
        <v>37.390472000000003</v>
      </c>
      <c r="G16" s="15">
        <v>37.585166999999998</v>
      </c>
      <c r="H16" s="15">
        <v>37.737183000000002</v>
      </c>
      <c r="I16" s="15">
        <v>37.944141000000002</v>
      </c>
      <c r="J16" s="15">
        <v>38.125210000000003</v>
      </c>
      <c r="K16" s="15">
        <v>38.296317999999999</v>
      </c>
      <c r="L16" s="15">
        <v>38.409301999999997</v>
      </c>
      <c r="M16" s="15">
        <v>38.632514999999998</v>
      </c>
      <c r="N16" s="15">
        <v>38.639626</v>
      </c>
      <c r="O16" s="15">
        <v>38.650578000000003</v>
      </c>
      <c r="P16" s="15">
        <v>38.661247000000003</v>
      </c>
      <c r="Q16" s="15">
        <v>38.671447999999998</v>
      </c>
      <c r="R16" s="15">
        <v>38.679161000000001</v>
      </c>
      <c r="S16" s="15">
        <v>38.701079999999997</v>
      </c>
      <c r="T16" s="15">
        <v>38.733105000000002</v>
      </c>
      <c r="U16" s="15">
        <v>38.743747999999997</v>
      </c>
      <c r="V16" s="15">
        <v>38.753104999999998</v>
      </c>
      <c r="W16" s="15">
        <v>38.763343999999996</v>
      </c>
      <c r="X16" s="15">
        <v>38.771172</v>
      </c>
      <c r="Y16" s="15">
        <v>38.781379999999999</v>
      </c>
      <c r="Z16" s="15">
        <v>38.791156999999998</v>
      </c>
      <c r="AA16" s="15">
        <v>38.799576000000002</v>
      </c>
      <c r="AB16" s="15">
        <v>38.807380999999999</v>
      </c>
      <c r="AC16" s="15">
        <v>38.815727000000003</v>
      </c>
      <c r="AD16" s="15">
        <v>38.824573999999998</v>
      </c>
      <c r="AE16" s="15">
        <v>38.833229000000003</v>
      </c>
      <c r="AF16" s="15">
        <v>38.841064000000003</v>
      </c>
      <c r="AG16" s="15">
        <v>38.849178000000002</v>
      </c>
      <c r="AH16" s="15">
        <v>38.856971999999999</v>
      </c>
      <c r="AI16" s="15">
        <v>38.863444999999999</v>
      </c>
      <c r="AJ16" s="15">
        <v>38.870337999999997</v>
      </c>
      <c r="AK16" s="15">
        <v>38.876713000000002</v>
      </c>
      <c r="AL16" s="15">
        <v>38.882156000000002</v>
      </c>
      <c r="AM16" s="8">
        <v>1.266E-3</v>
      </c>
    </row>
    <row r="17" spans="1:39" ht="15" customHeight="1" x14ac:dyDescent="0.35">
      <c r="A17" s="7" t="s">
        <v>260</v>
      </c>
      <c r="B17" s="9" t="s">
        <v>63</v>
      </c>
      <c r="C17" s="15">
        <v>28.645861</v>
      </c>
      <c r="D17" s="15">
        <v>28.594473000000001</v>
      </c>
      <c r="E17" s="15">
        <v>28.683823</v>
      </c>
      <c r="F17" s="15">
        <v>28.864107000000001</v>
      </c>
      <c r="G17" s="15">
        <v>29.173195</v>
      </c>
      <c r="H17" s="15">
        <v>29.323792999999998</v>
      </c>
      <c r="I17" s="15">
        <v>29.572372000000001</v>
      </c>
      <c r="J17" s="15">
        <v>29.768350999999999</v>
      </c>
      <c r="K17" s="15">
        <v>30.016886</v>
      </c>
      <c r="L17" s="15">
        <v>30.148985</v>
      </c>
      <c r="M17" s="15">
        <v>30.375727000000001</v>
      </c>
      <c r="N17" s="15">
        <v>30.391815000000001</v>
      </c>
      <c r="O17" s="15">
        <v>30.411991</v>
      </c>
      <c r="P17" s="15">
        <v>30.434626000000002</v>
      </c>
      <c r="Q17" s="15">
        <v>30.451716999999999</v>
      </c>
      <c r="R17" s="15">
        <v>30.463498999999999</v>
      </c>
      <c r="S17" s="15">
        <v>30.475110999999998</v>
      </c>
      <c r="T17" s="15">
        <v>30.488161000000002</v>
      </c>
      <c r="U17" s="15">
        <v>30.508227999999999</v>
      </c>
      <c r="V17" s="15">
        <v>30.525856000000001</v>
      </c>
      <c r="W17" s="15">
        <v>30.545407999999998</v>
      </c>
      <c r="X17" s="15">
        <v>30.560545000000001</v>
      </c>
      <c r="Y17" s="15">
        <v>30.580594999999999</v>
      </c>
      <c r="Z17" s="15">
        <v>30.600718000000001</v>
      </c>
      <c r="AA17" s="15">
        <v>30.617509999999999</v>
      </c>
      <c r="AB17" s="15">
        <v>30.634004999999998</v>
      </c>
      <c r="AC17" s="15">
        <v>30.651185999999999</v>
      </c>
      <c r="AD17" s="15">
        <v>30.669661999999999</v>
      </c>
      <c r="AE17" s="15">
        <v>30.687906000000002</v>
      </c>
      <c r="AF17" s="15">
        <v>30.704948000000002</v>
      </c>
      <c r="AG17" s="15">
        <v>30.722403</v>
      </c>
      <c r="AH17" s="15">
        <v>30.739146999999999</v>
      </c>
      <c r="AI17" s="15">
        <v>30.753332</v>
      </c>
      <c r="AJ17" s="15">
        <v>30.768529999999998</v>
      </c>
      <c r="AK17" s="15">
        <v>30.782458999999999</v>
      </c>
      <c r="AL17" s="15">
        <v>30.794138</v>
      </c>
      <c r="AM17" s="8">
        <v>2.1819999999999999E-3</v>
      </c>
    </row>
    <row r="18" spans="1:39" ht="15" customHeight="1" x14ac:dyDescent="0.35">
      <c r="A18" s="7" t="s">
        <v>259</v>
      </c>
      <c r="B18" s="9" t="s">
        <v>61</v>
      </c>
      <c r="C18" s="15">
        <v>22.994859999999999</v>
      </c>
      <c r="D18" s="15">
        <v>22.996267</v>
      </c>
      <c r="E18" s="15">
        <v>23.064594</v>
      </c>
      <c r="F18" s="15">
        <v>23.161455</v>
      </c>
      <c r="G18" s="15">
        <v>23.267213999999999</v>
      </c>
      <c r="H18" s="15">
        <v>23.449020000000001</v>
      </c>
      <c r="I18" s="15">
        <v>23.582505999999999</v>
      </c>
      <c r="J18" s="15">
        <v>23.755538999999999</v>
      </c>
      <c r="K18" s="15">
        <v>23.947132</v>
      </c>
      <c r="L18" s="15">
        <v>24.012381000000001</v>
      </c>
      <c r="M18" s="15">
        <v>24.292290000000001</v>
      </c>
      <c r="N18" s="15">
        <v>24.311326999999999</v>
      </c>
      <c r="O18" s="15">
        <v>24.335553999999998</v>
      </c>
      <c r="P18" s="15">
        <v>24.362335000000002</v>
      </c>
      <c r="Q18" s="15">
        <v>24.385643000000002</v>
      </c>
      <c r="R18" s="15">
        <v>24.401299000000002</v>
      </c>
      <c r="S18" s="15">
        <v>24.415292999999998</v>
      </c>
      <c r="T18" s="15">
        <v>24.430662000000002</v>
      </c>
      <c r="U18" s="15">
        <v>24.453544999999998</v>
      </c>
      <c r="V18" s="15">
        <v>24.473637</v>
      </c>
      <c r="W18" s="15">
        <v>24.495729000000001</v>
      </c>
      <c r="X18" s="15">
        <v>24.512862999999999</v>
      </c>
      <c r="Y18" s="15">
        <v>24.535336999999998</v>
      </c>
      <c r="Z18" s="15">
        <v>24.557794999999999</v>
      </c>
      <c r="AA18" s="15">
        <v>24.577293000000001</v>
      </c>
      <c r="AB18" s="15">
        <v>24.595945</v>
      </c>
      <c r="AC18" s="15">
        <v>24.615599</v>
      </c>
      <c r="AD18" s="15">
        <v>24.636538999999999</v>
      </c>
      <c r="AE18" s="15">
        <v>24.657118000000001</v>
      </c>
      <c r="AF18" s="15">
        <v>24.676120999999998</v>
      </c>
      <c r="AG18" s="15">
        <v>24.695792999999998</v>
      </c>
      <c r="AH18" s="15">
        <v>24.714656999999999</v>
      </c>
      <c r="AI18" s="15">
        <v>24.730478000000002</v>
      </c>
      <c r="AJ18" s="15">
        <v>24.747499000000001</v>
      </c>
      <c r="AK18" s="15">
        <v>24.763145000000002</v>
      </c>
      <c r="AL18" s="15">
        <v>24.776354000000001</v>
      </c>
      <c r="AM18" s="8">
        <v>2.1949999999999999E-3</v>
      </c>
    </row>
    <row r="19" spans="1:39" ht="15" customHeight="1" x14ac:dyDescent="0.35">
      <c r="A19" s="7" t="s">
        <v>258</v>
      </c>
      <c r="B19" s="9" t="s">
        <v>59</v>
      </c>
      <c r="C19" s="15">
        <v>24.382715000000001</v>
      </c>
      <c r="D19" s="15">
        <v>24.497140999999999</v>
      </c>
      <c r="E19" s="15">
        <v>24.581356</v>
      </c>
      <c r="F19" s="15">
        <v>24.694212</v>
      </c>
      <c r="G19" s="15">
        <v>24.84853</v>
      </c>
      <c r="H19" s="15">
        <v>25.033821</v>
      </c>
      <c r="I19" s="15">
        <v>25.169658999999999</v>
      </c>
      <c r="J19" s="15">
        <v>25.310347</v>
      </c>
      <c r="K19" s="15">
        <v>25.491510000000002</v>
      </c>
      <c r="L19" s="15">
        <v>25.563908000000001</v>
      </c>
      <c r="M19" s="15">
        <v>25.885605000000002</v>
      </c>
      <c r="N19" s="15">
        <v>25.903942000000001</v>
      </c>
      <c r="O19" s="15">
        <v>25.926434</v>
      </c>
      <c r="P19" s="15">
        <v>25.950980999999999</v>
      </c>
      <c r="Q19" s="15">
        <v>25.973030000000001</v>
      </c>
      <c r="R19" s="15">
        <v>25.987587000000001</v>
      </c>
      <c r="S19" s="15">
        <v>26.000851000000001</v>
      </c>
      <c r="T19" s="15">
        <v>26.015360000000001</v>
      </c>
      <c r="U19" s="15">
        <v>26.036792999999999</v>
      </c>
      <c r="V19" s="15">
        <v>26.055589999999999</v>
      </c>
      <c r="W19" s="15">
        <v>26.076236999999999</v>
      </c>
      <c r="X19" s="15">
        <v>26.092234000000001</v>
      </c>
      <c r="Y19" s="15">
        <v>26.113167000000001</v>
      </c>
      <c r="Z19" s="15">
        <v>26.134027</v>
      </c>
      <c r="AA19" s="15">
        <v>26.152006</v>
      </c>
      <c r="AB19" s="15">
        <v>26.169322999999999</v>
      </c>
      <c r="AC19" s="15">
        <v>26.187629999999999</v>
      </c>
      <c r="AD19" s="15">
        <v>26.207090000000001</v>
      </c>
      <c r="AE19" s="15">
        <v>26.226199999999999</v>
      </c>
      <c r="AF19" s="15">
        <v>26.243765</v>
      </c>
      <c r="AG19" s="15">
        <v>26.261990000000001</v>
      </c>
      <c r="AH19" s="15">
        <v>26.279461000000001</v>
      </c>
      <c r="AI19" s="15">
        <v>26.294066999999998</v>
      </c>
      <c r="AJ19" s="15">
        <v>26.309768999999999</v>
      </c>
      <c r="AK19" s="15">
        <v>26.324214999999999</v>
      </c>
      <c r="AL19" s="15">
        <v>26.336435000000002</v>
      </c>
      <c r="AM19" s="8">
        <v>2.1320000000000002E-3</v>
      </c>
    </row>
    <row r="20" spans="1:39" ht="15" customHeight="1" x14ac:dyDescent="0.35">
      <c r="A20" s="7" t="s">
        <v>257</v>
      </c>
      <c r="B20" s="9" t="s">
        <v>57</v>
      </c>
      <c r="C20" s="15">
        <v>39.320735999999997</v>
      </c>
      <c r="D20" s="15">
        <v>39.445751000000001</v>
      </c>
      <c r="E20" s="15">
        <v>39.558556000000003</v>
      </c>
      <c r="F20" s="15">
        <v>39.708117999999999</v>
      </c>
      <c r="G20" s="15">
        <v>39.949238000000001</v>
      </c>
      <c r="H20" s="15">
        <v>40.140414999999997</v>
      </c>
      <c r="I20" s="15">
        <v>40.453074999999998</v>
      </c>
      <c r="J20" s="15">
        <v>40.699863000000001</v>
      </c>
      <c r="K20" s="15">
        <v>40.917952999999997</v>
      </c>
      <c r="L20" s="15">
        <v>41.035217000000003</v>
      </c>
      <c r="M20" s="15">
        <v>41.367550000000001</v>
      </c>
      <c r="N20" s="15">
        <v>41.382747999999999</v>
      </c>
      <c r="O20" s="15">
        <v>41.402737000000002</v>
      </c>
      <c r="P20" s="15">
        <v>41.424404000000003</v>
      </c>
      <c r="Q20" s="15">
        <v>41.440147000000003</v>
      </c>
      <c r="R20" s="15">
        <v>41.451262999999997</v>
      </c>
      <c r="S20" s="15">
        <v>41.461868000000003</v>
      </c>
      <c r="T20" s="15">
        <v>41.473765999999998</v>
      </c>
      <c r="U20" s="15">
        <v>41.492297999999998</v>
      </c>
      <c r="V20" s="15">
        <v>41.508991000000002</v>
      </c>
      <c r="W20" s="15">
        <v>41.527549999999998</v>
      </c>
      <c r="X20" s="15">
        <v>41.541794000000003</v>
      </c>
      <c r="Y20" s="15">
        <v>41.560341000000001</v>
      </c>
      <c r="Z20" s="15">
        <v>41.578484000000003</v>
      </c>
      <c r="AA20" s="15">
        <v>41.593971000000003</v>
      </c>
      <c r="AB20" s="15">
        <v>41.608699999999999</v>
      </c>
      <c r="AC20" s="15">
        <v>41.624352000000002</v>
      </c>
      <c r="AD20" s="15">
        <v>41.641086999999999</v>
      </c>
      <c r="AE20" s="15">
        <v>41.657490000000003</v>
      </c>
      <c r="AF20" s="15">
        <v>41.672592000000002</v>
      </c>
      <c r="AG20" s="15">
        <v>41.688155999999999</v>
      </c>
      <c r="AH20" s="15">
        <v>41.703097999999997</v>
      </c>
      <c r="AI20" s="15">
        <v>41.715656000000003</v>
      </c>
      <c r="AJ20" s="15">
        <v>41.729156000000003</v>
      </c>
      <c r="AK20" s="15">
        <v>41.741599999999998</v>
      </c>
      <c r="AL20" s="15">
        <v>41.752144000000001</v>
      </c>
      <c r="AM20" s="8">
        <v>1.673E-3</v>
      </c>
    </row>
    <row r="21" spans="1:39" ht="15" customHeight="1" x14ac:dyDescent="0.35">
      <c r="A21" s="7" t="s">
        <v>256</v>
      </c>
      <c r="B21" s="9" t="s">
        <v>55</v>
      </c>
      <c r="C21" s="15">
        <v>67.71669</v>
      </c>
      <c r="D21" s="15">
        <v>67.790244999999999</v>
      </c>
      <c r="E21" s="15">
        <v>67.898124999999993</v>
      </c>
      <c r="F21" s="15">
        <v>68.030311999999995</v>
      </c>
      <c r="G21" s="15">
        <v>68.262932000000006</v>
      </c>
      <c r="H21" s="15">
        <v>68.471892999999994</v>
      </c>
      <c r="I21" s="15">
        <v>68.749213999999995</v>
      </c>
      <c r="J21" s="15">
        <v>69.026588000000004</v>
      </c>
      <c r="K21" s="15">
        <v>69.326294000000004</v>
      </c>
      <c r="L21" s="15">
        <v>69.551963999999998</v>
      </c>
      <c r="M21" s="15">
        <v>69.792052999999996</v>
      </c>
      <c r="N21" s="15">
        <v>69.805854999999994</v>
      </c>
      <c r="O21" s="15">
        <v>69.824614999999994</v>
      </c>
      <c r="P21" s="15">
        <v>69.842513999999994</v>
      </c>
      <c r="Q21" s="15">
        <v>69.855605999999995</v>
      </c>
      <c r="R21" s="15">
        <v>69.864410000000007</v>
      </c>
      <c r="S21" s="15">
        <v>69.873458999999997</v>
      </c>
      <c r="T21" s="15">
        <v>69.883904000000001</v>
      </c>
      <c r="U21" s="15">
        <v>69.899437000000006</v>
      </c>
      <c r="V21" s="15">
        <v>69.912895000000006</v>
      </c>
      <c r="W21" s="15">
        <v>69.927543999999997</v>
      </c>
      <c r="X21" s="15">
        <v>69.938850000000002</v>
      </c>
      <c r="Y21" s="15">
        <v>69.953781000000006</v>
      </c>
      <c r="Z21" s="15">
        <v>69.968673999999993</v>
      </c>
      <c r="AA21" s="15">
        <v>69.981032999999996</v>
      </c>
      <c r="AB21" s="15">
        <v>69.993210000000005</v>
      </c>
      <c r="AC21" s="15">
        <v>70.005820999999997</v>
      </c>
      <c r="AD21" s="15">
        <v>70.019385999999997</v>
      </c>
      <c r="AE21" s="15">
        <v>70.032684000000003</v>
      </c>
      <c r="AF21" s="15">
        <v>70.045203999999998</v>
      </c>
      <c r="AG21" s="15">
        <v>70.057945000000004</v>
      </c>
      <c r="AH21" s="15">
        <v>70.070228999999998</v>
      </c>
      <c r="AI21" s="15">
        <v>70.080619999999996</v>
      </c>
      <c r="AJ21" s="15">
        <v>70.091728000000003</v>
      </c>
      <c r="AK21" s="15">
        <v>70.101906</v>
      </c>
      <c r="AL21" s="15">
        <v>70.110427999999999</v>
      </c>
      <c r="AM21" s="8">
        <v>9.8999999999999999E-4</v>
      </c>
    </row>
    <row r="22" spans="1:39" ht="15" customHeight="1" x14ac:dyDescent="0.35">
      <c r="A22" s="7" t="s">
        <v>255</v>
      </c>
      <c r="B22" s="9" t="s">
        <v>53</v>
      </c>
      <c r="C22" s="15">
        <v>25.784678</v>
      </c>
      <c r="D22" s="15">
        <v>26.032499000000001</v>
      </c>
      <c r="E22" s="15">
        <v>26.138508000000002</v>
      </c>
      <c r="F22" s="15">
        <v>26.347929000000001</v>
      </c>
      <c r="G22" s="15">
        <v>26.562418000000001</v>
      </c>
      <c r="H22" s="15">
        <v>26.871476999999999</v>
      </c>
      <c r="I22" s="15">
        <v>27.26239</v>
      </c>
      <c r="J22" s="15">
        <v>27.329166000000001</v>
      </c>
      <c r="K22" s="15">
        <v>27.528670999999999</v>
      </c>
      <c r="L22" s="15">
        <v>27.955233</v>
      </c>
      <c r="M22" s="15">
        <v>28.105183</v>
      </c>
      <c r="N22" s="15">
        <v>28.109297000000002</v>
      </c>
      <c r="O22" s="15">
        <v>28.116137999999999</v>
      </c>
      <c r="P22" s="15">
        <v>28.123905000000001</v>
      </c>
      <c r="Q22" s="15">
        <v>28.131717999999999</v>
      </c>
      <c r="R22" s="15">
        <v>28.13805</v>
      </c>
      <c r="S22" s="15">
        <v>28.144199</v>
      </c>
      <c r="T22" s="15">
        <v>28.151731000000002</v>
      </c>
      <c r="U22" s="15">
        <v>28.162481</v>
      </c>
      <c r="V22" s="15">
        <v>28.171493999999999</v>
      </c>
      <c r="W22" s="15">
        <v>28.181486</v>
      </c>
      <c r="X22" s="15">
        <v>28.189782999999998</v>
      </c>
      <c r="Y22" s="15">
        <v>28.199943999999999</v>
      </c>
      <c r="Z22" s="15">
        <v>28.209174999999998</v>
      </c>
      <c r="AA22" s="15">
        <v>28.218800000000002</v>
      </c>
      <c r="AB22" s="15">
        <v>28.225480999999998</v>
      </c>
      <c r="AC22" s="15">
        <v>28.234570000000001</v>
      </c>
      <c r="AD22" s="15">
        <v>28.243435000000002</v>
      </c>
      <c r="AE22" s="15">
        <v>28.252087</v>
      </c>
      <c r="AF22" s="15">
        <v>28.258558000000001</v>
      </c>
      <c r="AG22" s="15">
        <v>28.26605</v>
      </c>
      <c r="AH22" s="15">
        <v>28.273565000000001</v>
      </c>
      <c r="AI22" s="15">
        <v>28.279169</v>
      </c>
      <c r="AJ22" s="15">
        <v>28.285281999999999</v>
      </c>
      <c r="AK22" s="15">
        <v>28.291316999999999</v>
      </c>
      <c r="AL22" s="15">
        <v>28.297132000000001</v>
      </c>
      <c r="AM22" s="8">
        <v>2.4559999999999998E-3</v>
      </c>
    </row>
    <row r="23" spans="1:39" ht="15" customHeight="1" x14ac:dyDescent="0.35">
      <c r="A23" s="7" t="s">
        <v>254</v>
      </c>
      <c r="B23" s="9" t="s">
        <v>51</v>
      </c>
      <c r="C23" s="15">
        <v>37.081783000000001</v>
      </c>
      <c r="D23" s="15">
        <v>37.211689</v>
      </c>
      <c r="E23" s="15">
        <v>37.304264000000003</v>
      </c>
      <c r="F23" s="15">
        <v>37.411574999999999</v>
      </c>
      <c r="G23" s="15">
        <v>37.532139000000001</v>
      </c>
      <c r="H23" s="15">
        <v>37.72242</v>
      </c>
      <c r="I23" s="15">
        <v>37.992992000000001</v>
      </c>
      <c r="J23" s="15">
        <v>38.218170000000001</v>
      </c>
      <c r="K23" s="15">
        <v>38.422634000000002</v>
      </c>
      <c r="L23" s="15">
        <v>38.770035</v>
      </c>
      <c r="M23" s="15">
        <v>38.965794000000002</v>
      </c>
      <c r="N23" s="15">
        <v>38.978785999999999</v>
      </c>
      <c r="O23" s="15">
        <v>38.988785</v>
      </c>
      <c r="P23" s="15">
        <v>38.995089999999998</v>
      </c>
      <c r="Q23" s="15">
        <v>39.005237999999999</v>
      </c>
      <c r="R23" s="15">
        <v>39.014583999999999</v>
      </c>
      <c r="S23" s="15">
        <v>39.025596999999998</v>
      </c>
      <c r="T23" s="15">
        <v>39.040042999999997</v>
      </c>
      <c r="U23" s="15">
        <v>39.053618999999998</v>
      </c>
      <c r="V23" s="15">
        <v>39.065865000000002</v>
      </c>
      <c r="W23" s="15">
        <v>39.078479999999999</v>
      </c>
      <c r="X23" s="15">
        <v>39.087719</v>
      </c>
      <c r="Y23" s="15">
        <v>39.097351000000003</v>
      </c>
      <c r="Z23" s="15">
        <v>39.105182999999997</v>
      </c>
      <c r="AA23" s="15">
        <v>39.114325999999998</v>
      </c>
      <c r="AB23" s="15">
        <v>39.119422999999998</v>
      </c>
      <c r="AC23" s="15">
        <v>39.127144000000001</v>
      </c>
      <c r="AD23" s="15">
        <v>39.133842000000001</v>
      </c>
      <c r="AE23" s="15">
        <v>39.140326999999999</v>
      </c>
      <c r="AF23" s="15">
        <v>39.143611999999997</v>
      </c>
      <c r="AG23" s="15">
        <v>39.148453000000003</v>
      </c>
      <c r="AH23" s="15">
        <v>39.153233</v>
      </c>
      <c r="AI23" s="15">
        <v>39.155872000000002</v>
      </c>
      <c r="AJ23" s="15">
        <v>39.158816999999999</v>
      </c>
      <c r="AK23" s="15">
        <v>39.162300000000002</v>
      </c>
      <c r="AL23" s="15">
        <v>39.166130000000003</v>
      </c>
      <c r="AM23" s="8">
        <v>1.5070000000000001E-3</v>
      </c>
    </row>
    <row r="24" spans="1:39" ht="15" customHeight="1" x14ac:dyDescent="0.35">
      <c r="A24" s="7" t="s">
        <v>253</v>
      </c>
      <c r="B24" s="9" t="s">
        <v>49</v>
      </c>
      <c r="C24" s="15">
        <v>21.652096</v>
      </c>
      <c r="D24" s="15">
        <v>21.780697</v>
      </c>
      <c r="E24" s="15">
        <v>21.819655999999998</v>
      </c>
      <c r="F24" s="15">
        <v>21.878682999999999</v>
      </c>
      <c r="G24" s="15">
        <v>21.954117</v>
      </c>
      <c r="H24" s="15">
        <v>22.098134999999999</v>
      </c>
      <c r="I24" s="15">
        <v>22.477295000000002</v>
      </c>
      <c r="J24" s="15">
        <v>22.808834000000001</v>
      </c>
      <c r="K24" s="15">
        <v>23.089221999999999</v>
      </c>
      <c r="L24" s="15">
        <v>23.450312</v>
      </c>
      <c r="M24" s="15">
        <v>23.691759000000001</v>
      </c>
      <c r="N24" s="15">
        <v>23.703415</v>
      </c>
      <c r="O24" s="15">
        <v>23.714020000000001</v>
      </c>
      <c r="P24" s="15">
        <v>23.720860999999999</v>
      </c>
      <c r="Q24" s="15">
        <v>23.725916000000002</v>
      </c>
      <c r="R24" s="15">
        <v>23.728819000000001</v>
      </c>
      <c r="S24" s="15">
        <v>23.732089999999999</v>
      </c>
      <c r="T24" s="15">
        <v>23.736163999999999</v>
      </c>
      <c r="U24" s="15">
        <v>23.742557999999999</v>
      </c>
      <c r="V24" s="15">
        <v>23.748301000000001</v>
      </c>
      <c r="W24" s="15">
        <v>23.754984</v>
      </c>
      <c r="X24" s="15">
        <v>23.760756000000001</v>
      </c>
      <c r="Y24" s="15">
        <v>23.768180999999998</v>
      </c>
      <c r="Z24" s="15">
        <v>23.775511000000002</v>
      </c>
      <c r="AA24" s="15">
        <v>23.782</v>
      </c>
      <c r="AB24" s="15">
        <v>23.788170000000001</v>
      </c>
      <c r="AC24" s="15">
        <v>23.794858999999999</v>
      </c>
      <c r="AD24" s="15">
        <v>23.801445000000001</v>
      </c>
      <c r="AE24" s="15">
        <v>23.807912999999999</v>
      </c>
      <c r="AF24" s="15">
        <v>23.813787000000001</v>
      </c>
      <c r="AG24" s="15">
        <v>23.819946000000002</v>
      </c>
      <c r="AH24" s="15">
        <v>23.828634000000001</v>
      </c>
      <c r="AI24" s="15">
        <v>23.837008000000001</v>
      </c>
      <c r="AJ24" s="15">
        <v>23.845558</v>
      </c>
      <c r="AK24" s="15">
        <v>23.853912000000001</v>
      </c>
      <c r="AL24" s="15">
        <v>23.861908</v>
      </c>
      <c r="AM24" s="8">
        <v>2.6879999999999999E-3</v>
      </c>
    </row>
    <row r="25" spans="1:39" ht="15" customHeight="1" x14ac:dyDescent="0.35">
      <c r="A25" s="7" t="s">
        <v>252</v>
      </c>
      <c r="B25" s="9" t="s">
        <v>47</v>
      </c>
      <c r="C25" s="15">
        <v>29.462060999999999</v>
      </c>
      <c r="D25" s="15">
        <v>29.651485000000001</v>
      </c>
      <c r="E25" s="15">
        <v>29.755831000000001</v>
      </c>
      <c r="F25" s="15">
        <v>29.916689000000002</v>
      </c>
      <c r="G25" s="15">
        <v>30.171612</v>
      </c>
      <c r="H25" s="15">
        <v>30.566974999999999</v>
      </c>
      <c r="I25" s="15">
        <v>31.045840999999999</v>
      </c>
      <c r="J25" s="15">
        <v>31.353370999999999</v>
      </c>
      <c r="K25" s="15">
        <v>31.73143</v>
      </c>
      <c r="L25" s="15">
        <v>32.198383</v>
      </c>
      <c r="M25" s="15">
        <v>32.384490999999997</v>
      </c>
      <c r="N25" s="15">
        <v>32.422469999999997</v>
      </c>
      <c r="O25" s="15">
        <v>32.439490999999997</v>
      </c>
      <c r="P25" s="15">
        <v>32.448112000000002</v>
      </c>
      <c r="Q25" s="15">
        <v>32.453978999999997</v>
      </c>
      <c r="R25" s="15">
        <v>32.456637999999998</v>
      </c>
      <c r="S25" s="15">
        <v>32.459339</v>
      </c>
      <c r="T25" s="15">
        <v>32.462733999999998</v>
      </c>
      <c r="U25" s="15">
        <v>32.467480000000002</v>
      </c>
      <c r="V25" s="15">
        <v>32.471825000000003</v>
      </c>
      <c r="W25" s="15">
        <v>32.476883000000001</v>
      </c>
      <c r="X25" s="15">
        <v>32.480803999999999</v>
      </c>
      <c r="Y25" s="15">
        <v>32.486935000000003</v>
      </c>
      <c r="Z25" s="15">
        <v>32.493301000000002</v>
      </c>
      <c r="AA25" s="15">
        <v>32.499439000000002</v>
      </c>
      <c r="AB25" s="15">
        <v>32.504821999999997</v>
      </c>
      <c r="AC25" s="15">
        <v>32.511001999999998</v>
      </c>
      <c r="AD25" s="15">
        <v>32.516342000000002</v>
      </c>
      <c r="AE25" s="15">
        <v>32.521599000000002</v>
      </c>
      <c r="AF25" s="15">
        <v>32.526054000000002</v>
      </c>
      <c r="AG25" s="15">
        <v>32.530909999999999</v>
      </c>
      <c r="AH25" s="15">
        <v>32.53566</v>
      </c>
      <c r="AI25" s="15">
        <v>32.539149999999999</v>
      </c>
      <c r="AJ25" s="15">
        <v>32.542918999999998</v>
      </c>
      <c r="AK25" s="15">
        <v>32.546520000000001</v>
      </c>
      <c r="AL25" s="15">
        <v>32.549762999999999</v>
      </c>
      <c r="AM25" s="8">
        <v>2.7469999999999999E-3</v>
      </c>
    </row>
    <row r="26" spans="1:39" ht="15" customHeight="1" x14ac:dyDescent="0.35">
      <c r="A26" s="7" t="s">
        <v>251</v>
      </c>
      <c r="B26" s="9" t="s">
        <v>45</v>
      </c>
      <c r="C26" s="15">
        <v>27.044620999999999</v>
      </c>
      <c r="D26" s="15">
        <v>27.146401999999998</v>
      </c>
      <c r="E26" s="15">
        <v>27.236222999999999</v>
      </c>
      <c r="F26" s="15">
        <v>27.352440000000001</v>
      </c>
      <c r="G26" s="15">
        <v>27.482243</v>
      </c>
      <c r="H26" s="15">
        <v>27.687054</v>
      </c>
      <c r="I26" s="15">
        <v>28.050073999999999</v>
      </c>
      <c r="J26" s="15">
        <v>28.169777</v>
      </c>
      <c r="K26" s="15">
        <v>28.39039</v>
      </c>
      <c r="L26" s="15">
        <v>28.807661</v>
      </c>
      <c r="M26" s="15">
        <v>28.988119000000001</v>
      </c>
      <c r="N26" s="15">
        <v>28.996883</v>
      </c>
      <c r="O26" s="15">
        <v>29.009150999999999</v>
      </c>
      <c r="P26" s="15">
        <v>29.023731000000002</v>
      </c>
      <c r="Q26" s="15">
        <v>29.035302999999999</v>
      </c>
      <c r="R26" s="15">
        <v>29.043559999999999</v>
      </c>
      <c r="S26" s="15">
        <v>29.051767000000002</v>
      </c>
      <c r="T26" s="15">
        <v>29.061556</v>
      </c>
      <c r="U26" s="15">
        <v>29.076025000000001</v>
      </c>
      <c r="V26" s="15">
        <v>29.088842</v>
      </c>
      <c r="W26" s="15">
        <v>29.102951000000001</v>
      </c>
      <c r="X26" s="15">
        <v>29.114031000000001</v>
      </c>
      <c r="Y26" s="15">
        <v>29.128579999999999</v>
      </c>
      <c r="Z26" s="15">
        <v>29.143032000000002</v>
      </c>
      <c r="AA26" s="15">
        <v>29.155241</v>
      </c>
      <c r="AB26" s="15">
        <v>29.166965000000001</v>
      </c>
      <c r="AC26" s="15">
        <v>29.179817</v>
      </c>
      <c r="AD26" s="15">
        <v>29.193328999999999</v>
      </c>
      <c r="AE26" s="15">
        <v>29.206598</v>
      </c>
      <c r="AF26" s="15">
        <v>29.218737000000001</v>
      </c>
      <c r="AG26" s="15">
        <v>29.231297999999999</v>
      </c>
      <c r="AH26" s="15">
        <v>29.243445999999999</v>
      </c>
      <c r="AI26" s="15">
        <v>29.253658000000001</v>
      </c>
      <c r="AJ26" s="15">
        <v>29.264616</v>
      </c>
      <c r="AK26" s="15">
        <v>29.274784</v>
      </c>
      <c r="AL26" s="15">
        <v>29.283453000000002</v>
      </c>
      <c r="AM26" s="8">
        <v>2.2309999999999999E-3</v>
      </c>
    </row>
    <row r="27" spans="1:39" ht="15" customHeight="1" x14ac:dyDescent="0.35">
      <c r="A27" s="7" t="s">
        <v>250</v>
      </c>
      <c r="B27" s="9" t="s">
        <v>43</v>
      </c>
      <c r="C27" s="15">
        <v>40.895679000000001</v>
      </c>
      <c r="D27" s="15">
        <v>41.161014999999999</v>
      </c>
      <c r="E27" s="15">
        <v>41.310566000000001</v>
      </c>
      <c r="F27" s="15">
        <v>41.453121000000003</v>
      </c>
      <c r="G27" s="15">
        <v>41.638373999999999</v>
      </c>
      <c r="H27" s="15">
        <v>41.910873000000002</v>
      </c>
      <c r="I27" s="15">
        <v>42.238480000000003</v>
      </c>
      <c r="J27" s="15">
        <v>42.456161000000002</v>
      </c>
      <c r="K27" s="15">
        <v>42.730750999999998</v>
      </c>
      <c r="L27" s="15">
        <v>43.101928999999998</v>
      </c>
      <c r="M27" s="15">
        <v>43.320267000000001</v>
      </c>
      <c r="N27" s="15">
        <v>43.351092999999999</v>
      </c>
      <c r="O27" s="15">
        <v>43.363632000000003</v>
      </c>
      <c r="P27" s="15">
        <v>43.374442999999999</v>
      </c>
      <c r="Q27" s="15">
        <v>43.385432999999999</v>
      </c>
      <c r="R27" s="15">
        <v>43.394463000000002</v>
      </c>
      <c r="S27" s="15">
        <v>43.405631999999997</v>
      </c>
      <c r="T27" s="15">
        <v>43.417735999999998</v>
      </c>
      <c r="U27" s="15">
        <v>43.431786000000002</v>
      </c>
      <c r="V27" s="15">
        <v>43.443950999999998</v>
      </c>
      <c r="W27" s="15">
        <v>43.457149999999999</v>
      </c>
      <c r="X27" s="15">
        <v>43.468113000000002</v>
      </c>
      <c r="Y27" s="15">
        <v>43.480567999999998</v>
      </c>
      <c r="Z27" s="15">
        <v>43.491379000000002</v>
      </c>
      <c r="AA27" s="15">
        <v>43.501801</v>
      </c>
      <c r="AB27" s="15">
        <v>43.510544000000003</v>
      </c>
      <c r="AC27" s="15">
        <v>43.521541999999997</v>
      </c>
      <c r="AD27" s="15">
        <v>43.531700000000001</v>
      </c>
      <c r="AE27" s="15">
        <v>43.541508</v>
      </c>
      <c r="AF27" s="15">
        <v>43.548931000000003</v>
      </c>
      <c r="AG27" s="15">
        <v>43.557513999999998</v>
      </c>
      <c r="AH27" s="15">
        <v>43.565907000000003</v>
      </c>
      <c r="AI27" s="15">
        <v>43.571899000000002</v>
      </c>
      <c r="AJ27" s="15">
        <v>43.578361999999998</v>
      </c>
      <c r="AK27" s="15">
        <v>43.584854</v>
      </c>
      <c r="AL27" s="15">
        <v>43.590961</v>
      </c>
      <c r="AM27" s="8">
        <v>1.688E-3</v>
      </c>
    </row>
    <row r="29" spans="1:39" ht="15" customHeight="1" x14ac:dyDescent="0.3">
      <c r="B29" s="6" t="s">
        <v>249</v>
      </c>
    </row>
    <row r="30" spans="1:39" ht="15" customHeight="1" x14ac:dyDescent="0.35">
      <c r="A30" s="7" t="s">
        <v>248</v>
      </c>
      <c r="B30" s="9" t="s">
        <v>65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8" t="s">
        <v>13</v>
      </c>
    </row>
    <row r="31" spans="1:39" ht="15" customHeight="1" x14ac:dyDescent="0.35">
      <c r="A31" s="7" t="s">
        <v>247</v>
      </c>
      <c r="B31" s="9" t="s">
        <v>63</v>
      </c>
      <c r="C31" s="15">
        <v>32.609768000000003</v>
      </c>
      <c r="D31" s="15">
        <v>32.703243000000001</v>
      </c>
      <c r="E31" s="15">
        <v>32.746811000000001</v>
      </c>
      <c r="F31" s="15">
        <v>32.834488</v>
      </c>
      <c r="G31" s="15">
        <v>32.950352000000002</v>
      </c>
      <c r="H31" s="15">
        <v>33.034660000000002</v>
      </c>
      <c r="I31" s="15">
        <v>33.183765000000001</v>
      </c>
      <c r="J31" s="15">
        <v>33.323813999999999</v>
      </c>
      <c r="K31" s="15">
        <v>33.496631999999998</v>
      </c>
      <c r="L31" s="15">
        <v>33.601765</v>
      </c>
      <c r="M31" s="15">
        <v>33.762875000000001</v>
      </c>
      <c r="N31" s="15">
        <v>33.778731999999998</v>
      </c>
      <c r="O31" s="15">
        <v>33.797378999999999</v>
      </c>
      <c r="P31" s="15">
        <v>33.819977000000002</v>
      </c>
      <c r="Q31" s="15">
        <v>33.837490000000003</v>
      </c>
      <c r="R31" s="15">
        <v>33.849358000000002</v>
      </c>
      <c r="S31" s="15">
        <v>33.860000999999997</v>
      </c>
      <c r="T31" s="15">
        <v>33.872585000000001</v>
      </c>
      <c r="U31" s="15">
        <v>33.892322999999998</v>
      </c>
      <c r="V31" s="15">
        <v>33.909900999999998</v>
      </c>
      <c r="W31" s="15">
        <v>33.929423999999997</v>
      </c>
      <c r="X31" s="15">
        <v>33.944640999999997</v>
      </c>
      <c r="Y31" s="15">
        <v>33.964962</v>
      </c>
      <c r="Z31" s="15">
        <v>33.985249000000003</v>
      </c>
      <c r="AA31" s="15">
        <v>34.002132000000003</v>
      </c>
      <c r="AB31" s="15">
        <v>34.018813999999999</v>
      </c>
      <c r="AC31" s="15">
        <v>34.036147999999997</v>
      </c>
      <c r="AD31" s="15">
        <v>34.054813000000003</v>
      </c>
      <c r="AE31" s="15">
        <v>34.073169999999998</v>
      </c>
      <c r="AF31" s="15">
        <v>34.090477</v>
      </c>
      <c r="AG31" s="15">
        <v>34.108123999999997</v>
      </c>
      <c r="AH31" s="15">
        <v>34.125079999999997</v>
      </c>
      <c r="AI31" s="15">
        <v>34.139538000000002</v>
      </c>
      <c r="AJ31" s="15">
        <v>34.155017999999998</v>
      </c>
      <c r="AK31" s="15">
        <v>34.169193</v>
      </c>
      <c r="AL31" s="15">
        <v>34.181046000000002</v>
      </c>
      <c r="AM31" s="8">
        <v>1.3010000000000001E-3</v>
      </c>
    </row>
    <row r="32" spans="1:39" ht="15" customHeight="1" x14ac:dyDescent="0.35">
      <c r="A32" s="7" t="s">
        <v>246</v>
      </c>
      <c r="B32" s="9" t="s">
        <v>61</v>
      </c>
      <c r="C32" s="15">
        <v>26.958765</v>
      </c>
      <c r="D32" s="15">
        <v>27.051850999999999</v>
      </c>
      <c r="E32" s="15">
        <v>27.087492000000001</v>
      </c>
      <c r="F32" s="15">
        <v>27.147779</v>
      </c>
      <c r="G32" s="15">
        <v>27.201096</v>
      </c>
      <c r="H32" s="15">
        <v>27.314228</v>
      </c>
      <c r="I32" s="15">
        <v>27.412519</v>
      </c>
      <c r="J32" s="15">
        <v>27.537277</v>
      </c>
      <c r="K32" s="15">
        <v>27.663678999999998</v>
      </c>
      <c r="L32" s="15">
        <v>27.713331</v>
      </c>
      <c r="M32" s="15">
        <v>27.861951999999999</v>
      </c>
      <c r="N32" s="15">
        <v>27.84</v>
      </c>
      <c r="O32" s="15">
        <v>27.760397000000001</v>
      </c>
      <c r="P32" s="15">
        <v>27.677273</v>
      </c>
      <c r="Q32" s="15">
        <v>27.620031000000001</v>
      </c>
      <c r="R32" s="15">
        <v>27.57789</v>
      </c>
      <c r="S32" s="15">
        <v>27.581308</v>
      </c>
      <c r="T32" s="15">
        <v>27.584709</v>
      </c>
      <c r="U32" s="15">
        <v>27.618220999999998</v>
      </c>
      <c r="V32" s="15">
        <v>27.599741000000002</v>
      </c>
      <c r="W32" s="15">
        <v>27.623165</v>
      </c>
      <c r="X32" s="15">
        <v>27.620612999999999</v>
      </c>
      <c r="Y32" s="15">
        <v>27.646667000000001</v>
      </c>
      <c r="Z32" s="15">
        <v>27.658971999999999</v>
      </c>
      <c r="AA32" s="15">
        <v>27.673828</v>
      </c>
      <c r="AB32" s="15">
        <v>27.690531</v>
      </c>
      <c r="AC32" s="15">
        <v>27.695136999999999</v>
      </c>
      <c r="AD32" s="15">
        <v>27.711310999999998</v>
      </c>
      <c r="AE32" s="15">
        <v>27.723784999999999</v>
      </c>
      <c r="AF32" s="15">
        <v>27.729834</v>
      </c>
      <c r="AG32" s="15">
        <v>27.742705999999998</v>
      </c>
      <c r="AH32" s="15">
        <v>27.763905000000001</v>
      </c>
      <c r="AI32" s="15">
        <v>27.791378000000002</v>
      </c>
      <c r="AJ32" s="15">
        <v>27.813507000000001</v>
      </c>
      <c r="AK32" s="15">
        <v>27.825966000000001</v>
      </c>
      <c r="AL32" s="15">
        <v>27.824857999999999</v>
      </c>
      <c r="AM32" s="8">
        <v>8.2899999999999998E-4</v>
      </c>
    </row>
    <row r="33" spans="1:39" ht="15" customHeight="1" x14ac:dyDescent="0.35">
      <c r="A33" s="7" t="s">
        <v>245</v>
      </c>
      <c r="B33" s="9" t="s">
        <v>59</v>
      </c>
      <c r="C33" s="15">
        <v>28.346619</v>
      </c>
      <c r="D33" s="15">
        <v>28.426497999999999</v>
      </c>
      <c r="E33" s="15">
        <v>28.142188999999998</v>
      </c>
      <c r="F33" s="15">
        <v>27.892889</v>
      </c>
      <c r="G33" s="15">
        <v>27.793576999999999</v>
      </c>
      <c r="H33" s="15">
        <v>27.656669999999998</v>
      </c>
      <c r="I33" s="15">
        <v>27.633030000000002</v>
      </c>
      <c r="J33" s="15">
        <v>27.652577999999998</v>
      </c>
      <c r="K33" s="15">
        <v>27.694078000000001</v>
      </c>
      <c r="L33" s="15">
        <v>27.657328</v>
      </c>
      <c r="M33" s="15">
        <v>27.740524000000001</v>
      </c>
      <c r="N33" s="15">
        <v>27.664885999999999</v>
      </c>
      <c r="O33" s="15">
        <v>27.592051000000001</v>
      </c>
      <c r="P33" s="15">
        <v>27.617242999999998</v>
      </c>
      <c r="Q33" s="15">
        <v>27.639237999999999</v>
      </c>
      <c r="R33" s="15">
        <v>27.654109999999999</v>
      </c>
      <c r="S33" s="15">
        <v>27.666855000000002</v>
      </c>
      <c r="T33" s="15">
        <v>27.680842999999999</v>
      </c>
      <c r="U33" s="15">
        <v>27.702141000000001</v>
      </c>
      <c r="V33" s="15">
        <v>27.720907</v>
      </c>
      <c r="W33" s="15">
        <v>27.741547000000001</v>
      </c>
      <c r="X33" s="15">
        <v>27.757631</v>
      </c>
      <c r="Y33" s="15">
        <v>27.778773999999999</v>
      </c>
      <c r="Z33" s="15">
        <v>27.799875</v>
      </c>
      <c r="AA33" s="15">
        <v>27.817387</v>
      </c>
      <c r="AB33" s="15">
        <v>27.834651999999998</v>
      </c>
      <c r="AC33" s="15">
        <v>27.852544999999999</v>
      </c>
      <c r="AD33" s="15">
        <v>27.871817</v>
      </c>
      <c r="AE33" s="15">
        <v>27.890775999999999</v>
      </c>
      <c r="AF33" s="15">
        <v>27.908647999999999</v>
      </c>
      <c r="AG33" s="15">
        <v>27.926870000000001</v>
      </c>
      <c r="AH33" s="15">
        <v>27.944378</v>
      </c>
      <c r="AI33" s="15">
        <v>27.959312000000001</v>
      </c>
      <c r="AJ33" s="15">
        <v>27.975292</v>
      </c>
      <c r="AK33" s="15">
        <v>27.989939</v>
      </c>
      <c r="AL33" s="15">
        <v>28.002185999999998</v>
      </c>
      <c r="AM33" s="8">
        <v>-4.4200000000000001E-4</v>
      </c>
    </row>
    <row r="34" spans="1:39" ht="15" customHeight="1" x14ac:dyDescent="0.35">
      <c r="A34" s="7" t="s">
        <v>244</v>
      </c>
      <c r="B34" s="9" t="s">
        <v>57</v>
      </c>
      <c r="C34" s="15">
        <v>43.284641000000001</v>
      </c>
      <c r="D34" s="15">
        <v>43.376376999999998</v>
      </c>
      <c r="E34" s="15">
        <v>43.414127000000001</v>
      </c>
      <c r="F34" s="15">
        <v>43.483142999999998</v>
      </c>
      <c r="G34" s="15">
        <v>43.610835999999999</v>
      </c>
      <c r="H34" s="15">
        <v>43.682532999999999</v>
      </c>
      <c r="I34" s="15">
        <v>43.861443000000001</v>
      </c>
      <c r="J34" s="15">
        <v>43.977966000000002</v>
      </c>
      <c r="K34" s="15">
        <v>44.034916000000003</v>
      </c>
      <c r="L34" s="15">
        <v>44.029564000000001</v>
      </c>
      <c r="M34" s="15">
        <v>44.158954999999999</v>
      </c>
      <c r="N34" s="15">
        <v>44.059596999999997</v>
      </c>
      <c r="O34" s="15">
        <v>43.96669</v>
      </c>
      <c r="P34" s="15">
        <v>43.871166000000002</v>
      </c>
      <c r="Q34" s="15">
        <v>43.823509000000001</v>
      </c>
      <c r="R34" s="15">
        <v>43.787196999999999</v>
      </c>
      <c r="S34" s="15">
        <v>43.780903000000002</v>
      </c>
      <c r="T34" s="15">
        <v>43.775756999999999</v>
      </c>
      <c r="U34" s="15">
        <v>43.784160999999997</v>
      </c>
      <c r="V34" s="15">
        <v>43.777270999999999</v>
      </c>
      <c r="W34" s="15">
        <v>43.791862000000002</v>
      </c>
      <c r="X34" s="15">
        <v>43.806511</v>
      </c>
      <c r="Y34" s="15">
        <v>43.807837999999997</v>
      </c>
      <c r="Z34" s="15">
        <v>43.819350999999997</v>
      </c>
      <c r="AA34" s="15">
        <v>43.844143000000003</v>
      </c>
      <c r="AB34" s="15">
        <v>43.852015999999999</v>
      </c>
      <c r="AC34" s="15">
        <v>43.853797999999998</v>
      </c>
      <c r="AD34" s="15">
        <v>43.864356999999998</v>
      </c>
      <c r="AE34" s="15">
        <v>43.876460999999999</v>
      </c>
      <c r="AF34" s="15">
        <v>43.880656999999999</v>
      </c>
      <c r="AG34" s="15">
        <v>43.890239999999999</v>
      </c>
      <c r="AH34" s="15">
        <v>43.907333000000001</v>
      </c>
      <c r="AI34" s="15">
        <v>43.931598999999999</v>
      </c>
      <c r="AJ34" s="15">
        <v>43.939655000000002</v>
      </c>
      <c r="AK34" s="15">
        <v>43.955275999999998</v>
      </c>
      <c r="AL34" s="15">
        <v>43.964142000000002</v>
      </c>
      <c r="AM34" s="8">
        <v>3.9599999999999998E-4</v>
      </c>
    </row>
    <row r="35" spans="1:39" ht="15" customHeight="1" x14ac:dyDescent="0.35">
      <c r="A35" s="7" t="s">
        <v>243</v>
      </c>
      <c r="B35" s="9" t="s">
        <v>55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8" t="s">
        <v>13</v>
      </c>
    </row>
    <row r="36" spans="1:39" ht="15" customHeight="1" x14ac:dyDescent="0.35">
      <c r="A36" s="7" t="s">
        <v>242</v>
      </c>
      <c r="B36" s="9" t="s">
        <v>53</v>
      </c>
      <c r="C36" s="15">
        <v>31.768089</v>
      </c>
      <c r="D36" s="15">
        <v>31.858464999999999</v>
      </c>
      <c r="E36" s="15">
        <v>31.883496999999998</v>
      </c>
      <c r="F36" s="15">
        <v>31.947458000000001</v>
      </c>
      <c r="G36" s="15">
        <v>32.017707999999999</v>
      </c>
      <c r="H36" s="15">
        <v>32.148411000000003</v>
      </c>
      <c r="I36" s="15">
        <v>32.372250000000001</v>
      </c>
      <c r="J36" s="15">
        <v>32.433571000000001</v>
      </c>
      <c r="K36" s="15">
        <v>32.553051000000004</v>
      </c>
      <c r="L36" s="15">
        <v>32.803649999999998</v>
      </c>
      <c r="M36" s="15">
        <v>32.902133999999997</v>
      </c>
      <c r="N36" s="15">
        <v>32.905571000000002</v>
      </c>
      <c r="O36" s="15">
        <v>32.911751000000002</v>
      </c>
      <c r="P36" s="15">
        <v>32.918467999999997</v>
      </c>
      <c r="Q36" s="15">
        <v>32.925499000000002</v>
      </c>
      <c r="R36" s="15">
        <v>32.930751999999998</v>
      </c>
      <c r="S36" s="15">
        <v>32.936714000000002</v>
      </c>
      <c r="T36" s="15">
        <v>32.943156999999999</v>
      </c>
      <c r="U36" s="15">
        <v>32.951286000000003</v>
      </c>
      <c r="V36" s="15">
        <v>32.958449999999999</v>
      </c>
      <c r="W36" s="15">
        <v>32.966208999999999</v>
      </c>
      <c r="X36" s="15">
        <v>32.972248</v>
      </c>
      <c r="Y36" s="15">
        <v>32.979618000000002</v>
      </c>
      <c r="Z36" s="15">
        <v>32.986423000000002</v>
      </c>
      <c r="AA36" s="15">
        <v>32.992640999999999</v>
      </c>
      <c r="AB36" s="15">
        <v>32.997948000000001</v>
      </c>
      <c r="AC36" s="15">
        <v>33.004058999999998</v>
      </c>
      <c r="AD36" s="15">
        <v>33.010426000000002</v>
      </c>
      <c r="AE36" s="15">
        <v>33.016795999999999</v>
      </c>
      <c r="AF36" s="15">
        <v>33.022095</v>
      </c>
      <c r="AG36" s="15">
        <v>33.027836000000001</v>
      </c>
      <c r="AH36" s="15">
        <v>33.033524</v>
      </c>
      <c r="AI36" s="15">
        <v>33.038086</v>
      </c>
      <c r="AJ36" s="15">
        <v>33.043030000000002</v>
      </c>
      <c r="AK36" s="15">
        <v>33.047817000000002</v>
      </c>
      <c r="AL36" s="15">
        <v>33.052138999999997</v>
      </c>
      <c r="AM36" s="8">
        <v>1.0820000000000001E-3</v>
      </c>
    </row>
    <row r="37" spans="1:39" ht="15" customHeight="1" x14ac:dyDescent="0.35">
      <c r="A37" s="7" t="s">
        <v>241</v>
      </c>
      <c r="B37" s="9" t="s">
        <v>51</v>
      </c>
      <c r="C37" s="15">
        <v>43.065193000000001</v>
      </c>
      <c r="D37" s="15">
        <v>43.138370999999999</v>
      </c>
      <c r="E37" s="15">
        <v>43.164149999999999</v>
      </c>
      <c r="F37" s="15">
        <v>43.198684999999998</v>
      </c>
      <c r="G37" s="15">
        <v>43.241630999999998</v>
      </c>
      <c r="H37" s="15">
        <v>43.318973999999997</v>
      </c>
      <c r="I37" s="15">
        <v>43.455578000000003</v>
      </c>
      <c r="J37" s="15">
        <v>43.537166999999997</v>
      </c>
      <c r="K37" s="15">
        <v>43.715363000000004</v>
      </c>
      <c r="L37" s="15">
        <v>43.939838000000002</v>
      </c>
      <c r="M37" s="15">
        <v>44.113773000000002</v>
      </c>
      <c r="N37" s="15">
        <v>44.132255999999998</v>
      </c>
      <c r="O37" s="15">
        <v>44.142432999999997</v>
      </c>
      <c r="P37" s="15">
        <v>44.147896000000003</v>
      </c>
      <c r="Q37" s="15">
        <v>44.154446</v>
      </c>
      <c r="R37" s="15">
        <v>44.161388000000002</v>
      </c>
      <c r="S37" s="15">
        <v>44.169559</v>
      </c>
      <c r="T37" s="15">
        <v>44.177844999999998</v>
      </c>
      <c r="U37" s="15">
        <v>44.186554000000001</v>
      </c>
      <c r="V37" s="15">
        <v>44.193531</v>
      </c>
      <c r="W37" s="15">
        <v>44.201309000000002</v>
      </c>
      <c r="X37" s="15">
        <v>44.207298000000002</v>
      </c>
      <c r="Y37" s="15">
        <v>44.214039</v>
      </c>
      <c r="Z37" s="15">
        <v>44.219540000000002</v>
      </c>
      <c r="AA37" s="15">
        <v>44.225245999999999</v>
      </c>
      <c r="AB37" s="15">
        <v>44.229053</v>
      </c>
      <c r="AC37" s="15">
        <v>44.221905</v>
      </c>
      <c r="AD37" s="15">
        <v>44.211936999999999</v>
      </c>
      <c r="AE37" s="15">
        <v>44.199238000000001</v>
      </c>
      <c r="AF37" s="15">
        <v>44.176116999999998</v>
      </c>
      <c r="AG37" s="15">
        <v>44.169032999999999</v>
      </c>
      <c r="AH37" s="15">
        <v>44.180152999999997</v>
      </c>
      <c r="AI37" s="15">
        <v>44.204075000000003</v>
      </c>
      <c r="AJ37" s="15">
        <v>44.204338</v>
      </c>
      <c r="AK37" s="15">
        <v>44.212757000000003</v>
      </c>
      <c r="AL37" s="15">
        <v>44.194828000000001</v>
      </c>
      <c r="AM37" s="8">
        <v>7.1199999999999996E-4</v>
      </c>
    </row>
    <row r="38" spans="1:39" ht="15" customHeight="1" x14ac:dyDescent="0.35">
      <c r="A38" s="7" t="s">
        <v>240</v>
      </c>
      <c r="B38" s="9" t="s">
        <v>49</v>
      </c>
      <c r="C38" s="15">
        <v>27.635508000000002</v>
      </c>
      <c r="D38" s="15">
        <v>27.699445999999998</v>
      </c>
      <c r="E38" s="15">
        <v>27.714480999999999</v>
      </c>
      <c r="F38" s="15">
        <v>27.741070000000001</v>
      </c>
      <c r="G38" s="15">
        <v>27.773254000000001</v>
      </c>
      <c r="H38" s="15">
        <v>27.839967999999999</v>
      </c>
      <c r="I38" s="15">
        <v>28.012732</v>
      </c>
      <c r="J38" s="15">
        <v>28.198153999999999</v>
      </c>
      <c r="K38" s="15">
        <v>28.381117</v>
      </c>
      <c r="L38" s="15">
        <v>28.590328</v>
      </c>
      <c r="M38" s="15">
        <v>28.763565</v>
      </c>
      <c r="N38" s="15">
        <v>28.770674</v>
      </c>
      <c r="O38" s="15">
        <v>28.775669000000001</v>
      </c>
      <c r="P38" s="15">
        <v>28.780457999999999</v>
      </c>
      <c r="Q38" s="15">
        <v>28.783545</v>
      </c>
      <c r="R38" s="15">
        <v>28.78557</v>
      </c>
      <c r="S38" s="15">
        <v>28.787579000000001</v>
      </c>
      <c r="T38" s="15">
        <v>28.790490999999999</v>
      </c>
      <c r="U38" s="15">
        <v>28.79533</v>
      </c>
      <c r="V38" s="15">
        <v>28.799662000000001</v>
      </c>
      <c r="W38" s="15">
        <v>28.804587999999999</v>
      </c>
      <c r="X38" s="15">
        <v>28.808834000000001</v>
      </c>
      <c r="Y38" s="15">
        <v>28.816632999999999</v>
      </c>
      <c r="Z38" s="15">
        <v>28.824293000000001</v>
      </c>
      <c r="AA38" s="15">
        <v>28.831741000000001</v>
      </c>
      <c r="AB38" s="15">
        <v>28.838868999999999</v>
      </c>
      <c r="AC38" s="15">
        <v>28.846375999999999</v>
      </c>
      <c r="AD38" s="15">
        <v>28.8535</v>
      </c>
      <c r="AE38" s="15">
        <v>28.860513999999998</v>
      </c>
      <c r="AF38" s="15">
        <v>28.867149000000001</v>
      </c>
      <c r="AG38" s="15">
        <v>28.875364000000001</v>
      </c>
      <c r="AH38" s="15">
        <v>28.883938000000001</v>
      </c>
      <c r="AI38" s="15">
        <v>28.892061000000002</v>
      </c>
      <c r="AJ38" s="15">
        <v>28.900269999999999</v>
      </c>
      <c r="AK38" s="15">
        <v>28.908417</v>
      </c>
      <c r="AL38" s="15">
        <v>28.916401</v>
      </c>
      <c r="AM38" s="8">
        <v>1.2650000000000001E-3</v>
      </c>
    </row>
    <row r="39" spans="1:39" ht="15" customHeight="1" x14ac:dyDescent="0.35">
      <c r="A39" s="7" t="s">
        <v>239</v>
      </c>
      <c r="B39" s="9" t="s">
        <v>47</v>
      </c>
      <c r="C39" s="15">
        <v>35.445469000000003</v>
      </c>
      <c r="D39" s="15">
        <v>35.510066999999999</v>
      </c>
      <c r="E39" s="15">
        <v>35.543156000000003</v>
      </c>
      <c r="F39" s="15">
        <v>35.604675</v>
      </c>
      <c r="G39" s="15">
        <v>35.706921000000001</v>
      </c>
      <c r="H39" s="15">
        <v>35.888855</v>
      </c>
      <c r="I39" s="15">
        <v>36.180332</v>
      </c>
      <c r="J39" s="15">
        <v>36.401363000000003</v>
      </c>
      <c r="K39" s="15">
        <v>36.650157999999998</v>
      </c>
      <c r="L39" s="15">
        <v>36.960296999999997</v>
      </c>
      <c r="M39" s="15">
        <v>37.119689999999999</v>
      </c>
      <c r="N39" s="15">
        <v>37.135917999999997</v>
      </c>
      <c r="O39" s="15">
        <v>37.142558999999999</v>
      </c>
      <c r="P39" s="15">
        <v>37.147533000000003</v>
      </c>
      <c r="Q39" s="15">
        <v>37.150897999999998</v>
      </c>
      <c r="R39" s="15">
        <v>37.153126</v>
      </c>
      <c r="S39" s="15">
        <v>37.155276999999998</v>
      </c>
      <c r="T39" s="15">
        <v>37.157851999999998</v>
      </c>
      <c r="U39" s="15">
        <v>37.162284999999997</v>
      </c>
      <c r="V39" s="15">
        <v>37.166454000000002</v>
      </c>
      <c r="W39" s="15">
        <v>37.171123999999999</v>
      </c>
      <c r="X39" s="15">
        <v>37.174404000000003</v>
      </c>
      <c r="Y39" s="15">
        <v>37.178874999999998</v>
      </c>
      <c r="Z39" s="15">
        <v>37.183284999999998</v>
      </c>
      <c r="AA39" s="15">
        <v>37.187454000000002</v>
      </c>
      <c r="AB39" s="15">
        <v>37.192245</v>
      </c>
      <c r="AC39" s="15">
        <v>37.197834</v>
      </c>
      <c r="AD39" s="15">
        <v>37.202637000000003</v>
      </c>
      <c r="AE39" s="15">
        <v>37.207355</v>
      </c>
      <c r="AF39" s="15">
        <v>37.211399</v>
      </c>
      <c r="AG39" s="15">
        <v>37.215758999999998</v>
      </c>
      <c r="AH39" s="15">
        <v>37.220016000000001</v>
      </c>
      <c r="AI39" s="15">
        <v>37.223289000000001</v>
      </c>
      <c r="AJ39" s="15">
        <v>37.226799</v>
      </c>
      <c r="AK39" s="15">
        <v>37.230156000000001</v>
      </c>
      <c r="AL39" s="15">
        <v>37.233128000000001</v>
      </c>
      <c r="AM39" s="8">
        <v>1.395E-3</v>
      </c>
    </row>
    <row r="40" spans="1:39" ht="15" customHeight="1" x14ac:dyDescent="0.35">
      <c r="A40" s="7" t="s">
        <v>238</v>
      </c>
      <c r="B40" s="9" t="s">
        <v>45</v>
      </c>
      <c r="C40" s="15">
        <v>33.028038000000002</v>
      </c>
      <c r="D40" s="15">
        <v>31.665669999999999</v>
      </c>
      <c r="E40" s="15">
        <v>31.573574000000001</v>
      </c>
      <c r="F40" s="15">
        <v>31.619092999999999</v>
      </c>
      <c r="G40" s="15">
        <v>31.576899000000001</v>
      </c>
      <c r="H40" s="15">
        <v>31.652083999999999</v>
      </c>
      <c r="I40" s="15">
        <v>31.780833999999999</v>
      </c>
      <c r="J40" s="15">
        <v>31.842949000000001</v>
      </c>
      <c r="K40" s="15">
        <v>31.952038000000002</v>
      </c>
      <c r="L40" s="15">
        <v>32.107227000000002</v>
      </c>
      <c r="M40" s="15">
        <v>32.240096999999999</v>
      </c>
      <c r="N40" s="15">
        <v>32.274673</v>
      </c>
      <c r="O40" s="15">
        <v>32.297896999999999</v>
      </c>
      <c r="P40" s="15">
        <v>32.303390999999998</v>
      </c>
      <c r="Q40" s="15">
        <v>32.319569000000001</v>
      </c>
      <c r="R40" s="15">
        <v>32.340549000000003</v>
      </c>
      <c r="S40" s="15">
        <v>32.349975999999998</v>
      </c>
      <c r="T40" s="15">
        <v>32.362904</v>
      </c>
      <c r="U40" s="15">
        <v>32.374180000000003</v>
      </c>
      <c r="V40" s="15">
        <v>32.375534000000002</v>
      </c>
      <c r="W40" s="15">
        <v>32.386372000000001</v>
      </c>
      <c r="X40" s="15">
        <v>32.388927000000002</v>
      </c>
      <c r="Y40" s="15">
        <v>32.388717999999997</v>
      </c>
      <c r="Z40" s="15">
        <v>32.385601000000001</v>
      </c>
      <c r="AA40" s="15">
        <v>32.402054</v>
      </c>
      <c r="AB40" s="15">
        <v>32.413215999999998</v>
      </c>
      <c r="AC40" s="15">
        <v>32.414337000000003</v>
      </c>
      <c r="AD40" s="15">
        <v>32.428173000000001</v>
      </c>
      <c r="AE40" s="15">
        <v>32.440018000000002</v>
      </c>
      <c r="AF40" s="15">
        <v>32.441237999999998</v>
      </c>
      <c r="AG40" s="15">
        <v>32.449829000000001</v>
      </c>
      <c r="AH40" s="15">
        <v>32.468994000000002</v>
      </c>
      <c r="AI40" s="15">
        <v>32.499943000000002</v>
      </c>
      <c r="AJ40" s="15">
        <v>32.510590000000001</v>
      </c>
      <c r="AK40" s="15">
        <v>32.523654999999998</v>
      </c>
      <c r="AL40" s="15">
        <v>32.533306000000003</v>
      </c>
      <c r="AM40" s="8">
        <v>7.9500000000000003E-4</v>
      </c>
    </row>
    <row r="41" spans="1:39" ht="15" customHeight="1" x14ac:dyDescent="0.35">
      <c r="A41" s="7" t="s">
        <v>237</v>
      </c>
      <c r="B41" s="9" t="s">
        <v>43</v>
      </c>
      <c r="C41" s="15">
        <v>46.879089</v>
      </c>
      <c r="D41" s="15">
        <v>44.754367999999999</v>
      </c>
      <c r="E41" s="15">
        <v>44.684818</v>
      </c>
      <c r="F41" s="15">
        <v>44.808796000000001</v>
      </c>
      <c r="G41" s="15">
        <v>44.774428999999998</v>
      </c>
      <c r="H41" s="15">
        <v>44.880794999999999</v>
      </c>
      <c r="I41" s="15">
        <v>45.032485999999999</v>
      </c>
      <c r="J41" s="15">
        <v>45.163578000000001</v>
      </c>
      <c r="K41" s="15">
        <v>45.344028000000002</v>
      </c>
      <c r="L41" s="15">
        <v>45.573891000000003</v>
      </c>
      <c r="M41" s="15">
        <v>45.737369999999999</v>
      </c>
      <c r="N41" s="15">
        <v>45.779758000000001</v>
      </c>
      <c r="O41" s="15">
        <v>45.807853999999999</v>
      </c>
      <c r="P41" s="15">
        <v>45.814399999999999</v>
      </c>
      <c r="Q41" s="15">
        <v>45.830063000000003</v>
      </c>
      <c r="R41" s="15">
        <v>45.853844000000002</v>
      </c>
      <c r="S41" s="15">
        <v>45.866055000000003</v>
      </c>
      <c r="T41" s="15">
        <v>45.881492999999999</v>
      </c>
      <c r="U41" s="15">
        <v>45.894084999999997</v>
      </c>
      <c r="V41" s="15">
        <v>45.894950999999999</v>
      </c>
      <c r="W41" s="15">
        <v>45.906753999999999</v>
      </c>
      <c r="X41" s="15">
        <v>45.908107999999999</v>
      </c>
      <c r="Y41" s="15">
        <v>45.908230000000003</v>
      </c>
      <c r="Z41" s="15">
        <v>45.902534000000003</v>
      </c>
      <c r="AA41" s="15">
        <v>45.916710000000002</v>
      </c>
      <c r="AB41" s="15">
        <v>45.918488000000004</v>
      </c>
      <c r="AC41" s="15">
        <v>45.907085000000002</v>
      </c>
      <c r="AD41" s="15">
        <v>45.908642</v>
      </c>
      <c r="AE41" s="15">
        <v>45.907893999999999</v>
      </c>
      <c r="AF41" s="15">
        <v>45.896107000000001</v>
      </c>
      <c r="AG41" s="15">
        <v>45.894539000000002</v>
      </c>
      <c r="AH41" s="15">
        <v>45.903449999999999</v>
      </c>
      <c r="AI41" s="15">
        <v>45.924149</v>
      </c>
      <c r="AJ41" s="15">
        <v>45.923743999999999</v>
      </c>
      <c r="AK41" s="15">
        <v>45.926262000000001</v>
      </c>
      <c r="AL41" s="15">
        <v>45.923015999999997</v>
      </c>
      <c r="AM41" s="8">
        <v>7.5799999999999999E-4</v>
      </c>
    </row>
    <row r="43" spans="1:39" ht="15" customHeight="1" x14ac:dyDescent="0.3">
      <c r="B43" s="6" t="s">
        <v>236</v>
      </c>
    </row>
    <row r="44" spans="1:39" ht="15" customHeight="1" x14ac:dyDescent="0.35">
      <c r="A44" s="7" t="s">
        <v>235</v>
      </c>
      <c r="B44" s="9" t="s">
        <v>65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8" t="s">
        <v>13</v>
      </c>
    </row>
    <row r="45" spans="1:39" ht="15" customHeight="1" x14ac:dyDescent="0.35">
      <c r="A45" s="7" t="s">
        <v>234</v>
      </c>
      <c r="B45" s="9" t="s">
        <v>63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36.234921</v>
      </c>
      <c r="N45" s="15">
        <v>36.061988999999997</v>
      </c>
      <c r="O45" s="15">
        <v>35.901282999999999</v>
      </c>
      <c r="P45" s="15">
        <v>35.767524999999999</v>
      </c>
      <c r="Q45" s="15">
        <v>35.652873999999997</v>
      </c>
      <c r="R45" s="15">
        <v>35.557281000000003</v>
      </c>
      <c r="S45" s="15">
        <v>35.482590000000002</v>
      </c>
      <c r="T45" s="15">
        <v>35.426684999999999</v>
      </c>
      <c r="U45" s="15">
        <v>35.391585999999997</v>
      </c>
      <c r="V45" s="15">
        <v>35.364693000000003</v>
      </c>
      <c r="W45" s="15">
        <v>35.346817000000001</v>
      </c>
      <c r="X45" s="15">
        <v>35.330455999999998</v>
      </c>
      <c r="Y45" s="15">
        <v>35.323132000000001</v>
      </c>
      <c r="Z45" s="15">
        <v>35.319339999999997</v>
      </c>
      <c r="AA45" s="15">
        <v>35.314709000000001</v>
      </c>
      <c r="AB45" s="15">
        <v>35.311217999999997</v>
      </c>
      <c r="AC45" s="15">
        <v>35.326782000000001</v>
      </c>
      <c r="AD45" s="15">
        <v>35.343494</v>
      </c>
      <c r="AE45" s="15">
        <v>35.359943000000001</v>
      </c>
      <c r="AF45" s="15">
        <v>35.375359000000003</v>
      </c>
      <c r="AG45" s="15">
        <v>35.391033</v>
      </c>
      <c r="AH45" s="15">
        <v>35.406044000000001</v>
      </c>
      <c r="AI45" s="15">
        <v>35.418658999999998</v>
      </c>
      <c r="AJ45" s="15">
        <v>35.432155999999999</v>
      </c>
      <c r="AK45" s="15">
        <v>35.444457999999997</v>
      </c>
      <c r="AL45" s="15">
        <v>35.454613000000002</v>
      </c>
      <c r="AM45" s="8" t="s">
        <v>13</v>
      </c>
    </row>
    <row r="46" spans="1:39" ht="15" customHeight="1" x14ac:dyDescent="0.35">
      <c r="A46" s="7" t="s">
        <v>233</v>
      </c>
      <c r="B46" s="9" t="s">
        <v>61</v>
      </c>
      <c r="C46" s="15">
        <v>31.752634</v>
      </c>
      <c r="D46" s="15">
        <v>31.497662999999999</v>
      </c>
      <c r="E46" s="15">
        <v>31.261551000000001</v>
      </c>
      <c r="F46" s="15">
        <v>31.011092999999999</v>
      </c>
      <c r="G46" s="15">
        <v>30.847584000000001</v>
      </c>
      <c r="H46" s="15">
        <v>30.786885999999999</v>
      </c>
      <c r="I46" s="15">
        <v>30.695264999999999</v>
      </c>
      <c r="J46" s="15">
        <v>30.633324000000002</v>
      </c>
      <c r="K46" s="15">
        <v>30.558413999999999</v>
      </c>
      <c r="L46" s="15">
        <v>30.386659999999999</v>
      </c>
      <c r="M46" s="15">
        <v>30.277794</v>
      </c>
      <c r="N46" s="15">
        <v>30.109027999999999</v>
      </c>
      <c r="O46" s="15">
        <v>29.952083999999999</v>
      </c>
      <c r="P46" s="15">
        <v>29.821981000000001</v>
      </c>
      <c r="Q46" s="15">
        <v>29.711226</v>
      </c>
      <c r="R46" s="15">
        <v>29.61937</v>
      </c>
      <c r="S46" s="15">
        <v>29.547359</v>
      </c>
      <c r="T46" s="15">
        <v>29.493677000000002</v>
      </c>
      <c r="U46" s="15">
        <v>29.461366999999999</v>
      </c>
      <c r="V46" s="15">
        <v>29.436848000000001</v>
      </c>
      <c r="W46" s="15">
        <v>29.421493999999999</v>
      </c>
      <c r="X46" s="15">
        <v>29.407043000000002</v>
      </c>
      <c r="Y46" s="15">
        <v>29.401465999999999</v>
      </c>
      <c r="Z46" s="15">
        <v>29.399177999999999</v>
      </c>
      <c r="AA46" s="15">
        <v>29.396094999999999</v>
      </c>
      <c r="AB46" s="15">
        <v>29.393920999999999</v>
      </c>
      <c r="AC46" s="15">
        <v>29.410896000000001</v>
      </c>
      <c r="AD46" s="15">
        <v>29.429203000000001</v>
      </c>
      <c r="AE46" s="15">
        <v>29.447327000000001</v>
      </c>
      <c r="AF46" s="15">
        <v>29.464286999999999</v>
      </c>
      <c r="AG46" s="15">
        <v>29.481701000000001</v>
      </c>
      <c r="AH46" s="15">
        <v>29.498327</v>
      </c>
      <c r="AI46" s="15">
        <v>29.512402999999999</v>
      </c>
      <c r="AJ46" s="15">
        <v>29.527483</v>
      </c>
      <c r="AK46" s="15">
        <v>29.541269</v>
      </c>
      <c r="AL46" s="15">
        <v>29.552693999999999</v>
      </c>
      <c r="AM46" s="8">
        <v>-1.8730000000000001E-3</v>
      </c>
    </row>
    <row r="47" spans="1:39" ht="15" customHeight="1" x14ac:dyDescent="0.35">
      <c r="A47" s="7" t="s">
        <v>232</v>
      </c>
      <c r="B47" s="9" t="s">
        <v>59</v>
      </c>
      <c r="C47" s="15">
        <v>34.814404000000003</v>
      </c>
      <c r="D47" s="15">
        <v>34.642643</v>
      </c>
      <c r="E47" s="15">
        <v>34.375908000000003</v>
      </c>
      <c r="F47" s="15">
        <v>34.082259999999998</v>
      </c>
      <c r="G47" s="15">
        <v>33.884624000000002</v>
      </c>
      <c r="H47" s="15">
        <v>33.787571</v>
      </c>
      <c r="I47" s="15">
        <v>33.645350999999998</v>
      </c>
      <c r="J47" s="15">
        <v>33.502476000000001</v>
      </c>
      <c r="K47" s="15">
        <v>33.374640999999997</v>
      </c>
      <c r="L47" s="15">
        <v>33.165222</v>
      </c>
      <c r="M47" s="15">
        <v>32.979889</v>
      </c>
      <c r="N47" s="15">
        <v>32.769398000000002</v>
      </c>
      <c r="O47" s="15">
        <v>32.566963000000001</v>
      </c>
      <c r="P47" s="15">
        <v>32.400767999999999</v>
      </c>
      <c r="Q47" s="15">
        <v>32.255676000000001</v>
      </c>
      <c r="R47" s="15">
        <v>32.136875000000003</v>
      </c>
      <c r="S47" s="15">
        <v>32.043415000000003</v>
      </c>
      <c r="T47" s="15">
        <v>31.974181999999999</v>
      </c>
      <c r="U47" s="15">
        <v>31.929407000000001</v>
      </c>
      <c r="V47" s="15">
        <v>31.894981000000001</v>
      </c>
      <c r="W47" s="15">
        <v>31.871258000000001</v>
      </c>
      <c r="X47" s="15">
        <v>31.849892000000001</v>
      </c>
      <c r="Y47" s="15">
        <v>31.837744000000001</v>
      </c>
      <c r="Z47" s="15">
        <v>31.829508000000001</v>
      </c>
      <c r="AA47" s="15">
        <v>31.820986000000001</v>
      </c>
      <c r="AB47" s="15">
        <v>31.813417000000001</v>
      </c>
      <c r="AC47" s="15">
        <v>31.828748999999998</v>
      </c>
      <c r="AD47" s="15">
        <v>31.845414999999999</v>
      </c>
      <c r="AE47" s="15">
        <v>31.861664000000001</v>
      </c>
      <c r="AF47" s="15">
        <v>31.876916999999999</v>
      </c>
      <c r="AG47" s="15">
        <v>31.89255</v>
      </c>
      <c r="AH47" s="15">
        <v>31.907558000000002</v>
      </c>
      <c r="AI47" s="15">
        <v>31.920206</v>
      </c>
      <c r="AJ47" s="15">
        <v>31.933764</v>
      </c>
      <c r="AK47" s="15">
        <v>31.946162999999999</v>
      </c>
      <c r="AL47" s="15">
        <v>31.956408</v>
      </c>
      <c r="AM47" s="8">
        <v>-2.3709999999999998E-3</v>
      </c>
    </row>
    <row r="48" spans="1:39" ht="15" customHeight="1" x14ac:dyDescent="0.35">
      <c r="A48" s="7" t="s">
        <v>231</v>
      </c>
      <c r="B48" s="9" t="s">
        <v>57</v>
      </c>
      <c r="C48" s="15">
        <v>53.341087000000002</v>
      </c>
      <c r="D48" s="15">
        <v>53.069729000000002</v>
      </c>
      <c r="E48" s="15">
        <v>52.729636999999997</v>
      </c>
      <c r="F48" s="15">
        <v>52.392029000000001</v>
      </c>
      <c r="G48" s="15">
        <v>52.196036999999997</v>
      </c>
      <c r="H48" s="15">
        <v>51.998832999999998</v>
      </c>
      <c r="I48" s="15">
        <v>51.916213999999997</v>
      </c>
      <c r="J48" s="15">
        <v>51.761642000000002</v>
      </c>
      <c r="K48" s="15">
        <v>51.490845</v>
      </c>
      <c r="L48" s="15">
        <v>51.159934999999997</v>
      </c>
      <c r="M48" s="15">
        <v>50.860351999999999</v>
      </c>
      <c r="N48" s="15">
        <v>50.540641999999998</v>
      </c>
      <c r="O48" s="15">
        <v>50.245601999999998</v>
      </c>
      <c r="P48" s="15">
        <v>49.994053000000001</v>
      </c>
      <c r="Q48" s="15">
        <v>49.783450999999999</v>
      </c>
      <c r="R48" s="15">
        <v>49.610816999999997</v>
      </c>
      <c r="S48" s="15">
        <v>49.476497999999999</v>
      </c>
      <c r="T48" s="15">
        <v>49.375050000000002</v>
      </c>
      <c r="U48" s="15">
        <v>49.303829</v>
      </c>
      <c r="V48" s="15">
        <v>49.248469999999998</v>
      </c>
      <c r="W48" s="15">
        <v>49.207203</v>
      </c>
      <c r="X48" s="15">
        <v>49.171627000000001</v>
      </c>
      <c r="Y48" s="15">
        <v>49.146403999999997</v>
      </c>
      <c r="Z48" s="15">
        <v>49.125979999999998</v>
      </c>
      <c r="AA48" s="15">
        <v>49.106124999999999</v>
      </c>
      <c r="AB48" s="15">
        <v>49.087733999999998</v>
      </c>
      <c r="AC48" s="15">
        <v>49.100323000000003</v>
      </c>
      <c r="AD48" s="15">
        <v>49.114063000000002</v>
      </c>
      <c r="AE48" s="15">
        <v>49.127651</v>
      </c>
      <c r="AF48" s="15">
        <v>49.140430000000002</v>
      </c>
      <c r="AG48" s="15">
        <v>49.153514999999999</v>
      </c>
      <c r="AH48" s="15">
        <v>49.166049999999998</v>
      </c>
      <c r="AI48" s="15">
        <v>49.176600999999998</v>
      </c>
      <c r="AJ48" s="15">
        <v>49.187930999999999</v>
      </c>
      <c r="AK48" s="15">
        <v>49.198250000000002</v>
      </c>
      <c r="AL48" s="15">
        <v>49.206688</v>
      </c>
      <c r="AM48" s="8">
        <v>-2.2200000000000002E-3</v>
      </c>
    </row>
    <row r="49" spans="1:39" ht="15" customHeight="1" x14ac:dyDescent="0.35">
      <c r="A49" s="7" t="s">
        <v>230</v>
      </c>
      <c r="B49" s="9" t="s">
        <v>55</v>
      </c>
      <c r="C49" s="15">
        <v>80.769645999999995</v>
      </c>
      <c r="D49" s="15">
        <v>80.522057000000004</v>
      </c>
      <c r="E49" s="15">
        <v>80.243720999999994</v>
      </c>
      <c r="F49" s="15">
        <v>79.881943000000007</v>
      </c>
      <c r="G49" s="15">
        <v>79.752762000000004</v>
      </c>
      <c r="H49" s="15">
        <v>79.603592000000006</v>
      </c>
      <c r="I49" s="15">
        <v>79.518615999999994</v>
      </c>
      <c r="J49" s="15">
        <v>79.371971000000002</v>
      </c>
      <c r="K49" s="15">
        <v>79.184096999999994</v>
      </c>
      <c r="L49" s="15">
        <v>78.940299999999993</v>
      </c>
      <c r="M49" s="15">
        <v>78.691292000000004</v>
      </c>
      <c r="N49" s="15">
        <v>78.368896000000007</v>
      </c>
      <c r="O49" s="15">
        <v>78.074134999999998</v>
      </c>
      <c r="P49" s="15">
        <v>77.823104999999998</v>
      </c>
      <c r="Q49" s="15">
        <v>77.612876999999997</v>
      </c>
      <c r="R49" s="15">
        <v>77.442702999999995</v>
      </c>
      <c r="S49" s="15">
        <v>77.310944000000006</v>
      </c>
      <c r="T49" s="15">
        <v>77.211974999999995</v>
      </c>
      <c r="U49" s="15">
        <v>77.142196999999996</v>
      </c>
      <c r="V49" s="15">
        <v>77.088279999999997</v>
      </c>
      <c r="W49" s="15">
        <v>77.047966000000002</v>
      </c>
      <c r="X49" s="15">
        <v>77.013199</v>
      </c>
      <c r="Y49" s="15">
        <v>76.987885000000006</v>
      </c>
      <c r="Z49" s="15">
        <v>76.967040999999995</v>
      </c>
      <c r="AA49" s="15">
        <v>76.946815000000001</v>
      </c>
      <c r="AB49" s="15">
        <v>76.927825999999996</v>
      </c>
      <c r="AC49" s="15">
        <v>76.938522000000006</v>
      </c>
      <c r="AD49" s="15">
        <v>76.950301999999994</v>
      </c>
      <c r="AE49" s="15">
        <v>76.961905999999999</v>
      </c>
      <c r="AF49" s="15">
        <v>76.972785999999999</v>
      </c>
      <c r="AG49" s="15">
        <v>76.983917000000005</v>
      </c>
      <c r="AH49" s="15">
        <v>76.994613999999999</v>
      </c>
      <c r="AI49" s="15">
        <v>77.003615999999994</v>
      </c>
      <c r="AJ49" s="15">
        <v>77.013267999999997</v>
      </c>
      <c r="AK49" s="15">
        <v>77.022071999999994</v>
      </c>
      <c r="AL49" s="15">
        <v>77.029319999999998</v>
      </c>
      <c r="AM49" s="8">
        <v>-1.3029999999999999E-3</v>
      </c>
    </row>
    <row r="50" spans="1:39" ht="15" customHeight="1" x14ac:dyDescent="0.35">
      <c r="A50" s="7" t="s">
        <v>229</v>
      </c>
      <c r="B50" s="9" t="s">
        <v>53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8" t="s">
        <v>13</v>
      </c>
    </row>
    <row r="51" spans="1:39" ht="15" customHeight="1" x14ac:dyDescent="0.35">
      <c r="A51" s="7" t="s">
        <v>228</v>
      </c>
      <c r="B51" s="9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8" t="s">
        <v>13</v>
      </c>
    </row>
    <row r="52" spans="1:39" ht="15" customHeight="1" x14ac:dyDescent="0.35">
      <c r="A52" s="7" t="s">
        <v>227</v>
      </c>
      <c r="B52" s="9" t="s">
        <v>49</v>
      </c>
      <c r="C52" s="15">
        <v>0</v>
      </c>
      <c r="D52" s="15">
        <v>0</v>
      </c>
      <c r="E52" s="15">
        <v>0</v>
      </c>
      <c r="F52" s="15">
        <v>30.945187000000001</v>
      </c>
      <c r="G52" s="15">
        <v>30.630039</v>
      </c>
      <c r="H52" s="15">
        <v>30.396933000000001</v>
      </c>
      <c r="I52" s="15">
        <v>30.351026999999998</v>
      </c>
      <c r="J52" s="15">
        <v>30.310994999999998</v>
      </c>
      <c r="K52" s="15">
        <v>30.190577999999999</v>
      </c>
      <c r="L52" s="15">
        <v>30.121438999999999</v>
      </c>
      <c r="M52" s="15">
        <v>30.082305999999999</v>
      </c>
      <c r="N52" s="15">
        <v>29.870301999999999</v>
      </c>
      <c r="O52" s="15">
        <v>29.671188000000001</v>
      </c>
      <c r="P52" s="15">
        <v>29.495965999999999</v>
      </c>
      <c r="Q52" s="15">
        <v>29.346827000000001</v>
      </c>
      <c r="R52" s="15">
        <v>29.224534999999999</v>
      </c>
      <c r="S52" s="15">
        <v>29.127682</v>
      </c>
      <c r="T52" s="15">
        <v>29.052417999999999</v>
      </c>
      <c r="U52" s="15">
        <v>28.995391999999999</v>
      </c>
      <c r="V52" s="15">
        <v>28.949776</v>
      </c>
      <c r="W52" s="15">
        <v>28.913319000000001</v>
      </c>
      <c r="X52" s="15">
        <v>28.882017000000001</v>
      </c>
      <c r="Y52" s="15">
        <v>28.856694999999998</v>
      </c>
      <c r="Z52" s="15">
        <v>28.835008999999999</v>
      </c>
      <c r="AA52" s="15">
        <v>28.814959000000002</v>
      </c>
      <c r="AB52" s="15">
        <v>28.796576999999999</v>
      </c>
      <c r="AC52" s="15">
        <v>28.799935999999999</v>
      </c>
      <c r="AD52" s="15">
        <v>28.803991</v>
      </c>
      <c r="AE52" s="15">
        <v>28.808073</v>
      </c>
      <c r="AF52" s="15">
        <v>28.811883999999999</v>
      </c>
      <c r="AG52" s="15">
        <v>28.815892999999999</v>
      </c>
      <c r="AH52" s="15">
        <v>28.819776999999998</v>
      </c>
      <c r="AI52" s="15">
        <v>28.822856999999999</v>
      </c>
      <c r="AJ52" s="15">
        <v>28.826274999999999</v>
      </c>
      <c r="AK52" s="15">
        <v>28.829339999999998</v>
      </c>
      <c r="AL52" s="15">
        <v>28.832203</v>
      </c>
      <c r="AM52" s="8" t="s">
        <v>13</v>
      </c>
    </row>
    <row r="53" spans="1:39" ht="15" customHeight="1" x14ac:dyDescent="0.35">
      <c r="A53" s="7" t="s">
        <v>226</v>
      </c>
      <c r="B53" s="9" t="s">
        <v>47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8" t="s">
        <v>13</v>
      </c>
    </row>
    <row r="54" spans="1:39" ht="15" customHeight="1" x14ac:dyDescent="0.35">
      <c r="A54" s="7" t="s">
        <v>225</v>
      </c>
      <c r="B54" s="9" t="s">
        <v>45</v>
      </c>
      <c r="C54" s="15">
        <v>0</v>
      </c>
      <c r="D54" s="15">
        <v>37.201949999999997</v>
      </c>
      <c r="E54" s="15">
        <v>36.926769</v>
      </c>
      <c r="F54" s="15">
        <v>36.583072999999999</v>
      </c>
      <c r="G54" s="15">
        <v>36.287452999999999</v>
      </c>
      <c r="H54" s="15">
        <v>36.082447000000002</v>
      </c>
      <c r="I54" s="15">
        <v>36.136997000000001</v>
      </c>
      <c r="J54" s="15">
        <v>35.945720999999999</v>
      </c>
      <c r="K54" s="15">
        <v>35.790664999999997</v>
      </c>
      <c r="L54" s="15">
        <v>35.744678</v>
      </c>
      <c r="M54" s="15">
        <v>35.645122999999998</v>
      </c>
      <c r="N54" s="15">
        <v>35.426495000000003</v>
      </c>
      <c r="O54" s="15">
        <v>35.225085999999997</v>
      </c>
      <c r="P54" s="15">
        <v>35.055351000000002</v>
      </c>
      <c r="Q54" s="15">
        <v>34.910666999999997</v>
      </c>
      <c r="R54" s="15">
        <v>34.792439000000002</v>
      </c>
      <c r="S54" s="15">
        <v>34.699596</v>
      </c>
      <c r="T54" s="15">
        <v>34.628590000000003</v>
      </c>
      <c r="U54" s="15">
        <v>34.578139999999998</v>
      </c>
      <c r="V54" s="15">
        <v>34.538311</v>
      </c>
      <c r="W54" s="15">
        <v>34.508262999999999</v>
      </c>
      <c r="X54" s="15">
        <v>34.481940999999999</v>
      </c>
      <c r="Y54" s="15">
        <v>34.463200000000001</v>
      </c>
      <c r="Z54" s="15">
        <v>34.448264999999999</v>
      </c>
      <c r="AA54" s="15">
        <v>34.434116000000003</v>
      </c>
      <c r="AB54" s="15">
        <v>34.421528000000002</v>
      </c>
      <c r="AC54" s="15">
        <v>34.431156000000001</v>
      </c>
      <c r="AD54" s="15">
        <v>34.441710999999998</v>
      </c>
      <c r="AE54" s="15">
        <v>34.452187000000002</v>
      </c>
      <c r="AF54" s="15">
        <v>34.46217</v>
      </c>
      <c r="AG54" s="15">
        <v>34.472346999999999</v>
      </c>
      <c r="AH54" s="15">
        <v>34.482177999999998</v>
      </c>
      <c r="AI54" s="15">
        <v>34.490569999999998</v>
      </c>
      <c r="AJ54" s="15">
        <v>34.499619000000003</v>
      </c>
      <c r="AK54" s="15">
        <v>34.507877000000001</v>
      </c>
      <c r="AL54" s="15">
        <v>34.514648000000001</v>
      </c>
      <c r="AM54" s="8">
        <v>-2.2030000000000001E-3</v>
      </c>
    </row>
    <row r="55" spans="1:39" ht="15" customHeight="1" x14ac:dyDescent="0.35">
      <c r="A55" s="7" t="s">
        <v>224</v>
      </c>
      <c r="B55" s="9" t="s">
        <v>43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8" t="s">
        <v>13</v>
      </c>
    </row>
    <row r="57" spans="1:39" ht="15" customHeight="1" x14ac:dyDescent="0.3">
      <c r="B57" s="6" t="s">
        <v>223</v>
      </c>
    </row>
    <row r="58" spans="1:39" ht="15" customHeight="1" x14ac:dyDescent="0.35">
      <c r="A58" s="7" t="s">
        <v>222</v>
      </c>
      <c r="B58" s="9" t="s">
        <v>65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8" t="s">
        <v>13</v>
      </c>
    </row>
    <row r="59" spans="1:39" ht="15" customHeight="1" x14ac:dyDescent="0.35">
      <c r="A59" s="7" t="s">
        <v>221</v>
      </c>
      <c r="B59" s="9" t="s">
        <v>63</v>
      </c>
      <c r="C59" s="15">
        <v>0</v>
      </c>
      <c r="D59" s="15">
        <v>0</v>
      </c>
      <c r="E59" s="15">
        <v>0</v>
      </c>
      <c r="F59" s="15">
        <v>40.735424000000002</v>
      </c>
      <c r="G59" s="15">
        <v>40.367942999999997</v>
      </c>
      <c r="H59" s="15">
        <v>40.030945000000003</v>
      </c>
      <c r="I59" s="15">
        <v>39.834408000000003</v>
      </c>
      <c r="J59" s="15">
        <v>39.563643999999996</v>
      </c>
      <c r="K59" s="15">
        <v>39.268253000000001</v>
      </c>
      <c r="L59" s="15">
        <v>38.984665</v>
      </c>
      <c r="M59" s="15">
        <v>38.693770999999998</v>
      </c>
      <c r="N59" s="15">
        <v>38.453457</v>
      </c>
      <c r="O59" s="15">
        <v>38.232436999999997</v>
      </c>
      <c r="P59" s="15">
        <v>38.042427000000004</v>
      </c>
      <c r="Q59" s="15">
        <v>37.876277999999999</v>
      </c>
      <c r="R59" s="15">
        <v>37.732807000000001</v>
      </c>
      <c r="S59" s="15">
        <v>37.613303999999999</v>
      </c>
      <c r="T59" s="15">
        <v>37.516070999999997</v>
      </c>
      <c r="U59" s="15">
        <v>37.442585000000001</v>
      </c>
      <c r="V59" s="15">
        <v>37.380401999999997</v>
      </c>
      <c r="W59" s="15">
        <v>37.330399</v>
      </c>
      <c r="X59" s="15">
        <v>37.285206000000002</v>
      </c>
      <c r="Y59" s="15">
        <v>37.251761999999999</v>
      </c>
      <c r="Z59" s="15">
        <v>37.225025000000002</v>
      </c>
      <c r="AA59" s="15">
        <v>37.200313999999999</v>
      </c>
      <c r="AB59" s="15">
        <v>37.180503999999999</v>
      </c>
      <c r="AC59" s="15">
        <v>37.193500999999998</v>
      </c>
      <c r="AD59" s="15">
        <v>37.207934999999999</v>
      </c>
      <c r="AE59" s="15">
        <v>37.222220999999998</v>
      </c>
      <c r="AF59" s="15">
        <v>37.236094999999999</v>
      </c>
      <c r="AG59" s="15">
        <v>37.250011000000001</v>
      </c>
      <c r="AH59" s="15">
        <v>37.263390000000001</v>
      </c>
      <c r="AI59" s="15">
        <v>37.274895000000001</v>
      </c>
      <c r="AJ59" s="15">
        <v>37.287242999999997</v>
      </c>
      <c r="AK59" s="15">
        <v>37.298386000000001</v>
      </c>
      <c r="AL59" s="15">
        <v>37.307281000000003</v>
      </c>
      <c r="AM59" s="8" t="s">
        <v>13</v>
      </c>
    </row>
    <row r="60" spans="1:39" ht="15" customHeight="1" x14ac:dyDescent="0.35">
      <c r="A60" s="7" t="s">
        <v>220</v>
      </c>
      <c r="B60" s="9" t="s">
        <v>61</v>
      </c>
      <c r="C60" s="15">
        <v>36.566757000000003</v>
      </c>
      <c r="D60" s="15">
        <v>36.077826999999999</v>
      </c>
      <c r="E60" s="15">
        <v>35.444107000000002</v>
      </c>
      <c r="F60" s="15">
        <v>34.797854999999998</v>
      </c>
      <c r="G60" s="15">
        <v>34.342201000000003</v>
      </c>
      <c r="H60" s="15">
        <v>34.056365999999997</v>
      </c>
      <c r="I60" s="15">
        <v>33.816158000000001</v>
      </c>
      <c r="J60" s="15">
        <v>33.631363</v>
      </c>
      <c r="K60" s="15">
        <v>33.426926000000002</v>
      </c>
      <c r="L60" s="15">
        <v>33.149296</v>
      </c>
      <c r="M60" s="15">
        <v>32.884480000000003</v>
      </c>
      <c r="N60" s="15">
        <v>32.646000000000001</v>
      </c>
      <c r="O60" s="15">
        <v>32.425643999999998</v>
      </c>
      <c r="P60" s="15">
        <v>32.237419000000003</v>
      </c>
      <c r="Q60" s="15">
        <v>32.072662000000001</v>
      </c>
      <c r="R60" s="15">
        <v>31.930959999999999</v>
      </c>
      <c r="S60" s="15">
        <v>31.813272000000001</v>
      </c>
      <c r="T60" s="15">
        <v>31.717979</v>
      </c>
      <c r="U60" s="15">
        <v>31.646844999999999</v>
      </c>
      <c r="V60" s="15">
        <v>31.586161000000001</v>
      </c>
      <c r="W60" s="15">
        <v>31.537538999999999</v>
      </c>
      <c r="X60" s="15">
        <v>31.493424999999998</v>
      </c>
      <c r="Y60" s="15">
        <v>31.46142</v>
      </c>
      <c r="Z60" s="15">
        <v>31.436377</v>
      </c>
      <c r="AA60" s="15">
        <v>31.413136000000002</v>
      </c>
      <c r="AB60" s="15">
        <v>31.394639999999999</v>
      </c>
      <c r="AC60" s="15">
        <v>31.409088000000001</v>
      </c>
      <c r="AD60" s="15">
        <v>31.425077000000002</v>
      </c>
      <c r="AE60" s="15">
        <v>31.440919999999998</v>
      </c>
      <c r="AF60" s="15">
        <v>31.456147999999999</v>
      </c>
      <c r="AG60" s="15">
        <v>31.471540000000001</v>
      </c>
      <c r="AH60" s="15">
        <v>31.486346999999999</v>
      </c>
      <c r="AI60" s="15">
        <v>31.498982999999999</v>
      </c>
      <c r="AJ60" s="15">
        <v>31.512547999999999</v>
      </c>
      <c r="AK60" s="15">
        <v>31.524830000000001</v>
      </c>
      <c r="AL60" s="15">
        <v>31.534735000000001</v>
      </c>
      <c r="AM60" s="8">
        <v>-3.9509999999999997E-3</v>
      </c>
    </row>
    <row r="61" spans="1:39" ht="15" customHeight="1" x14ac:dyDescent="0.35">
      <c r="A61" s="7" t="s">
        <v>219</v>
      </c>
      <c r="B61" s="9" t="s">
        <v>59</v>
      </c>
      <c r="C61" s="15">
        <v>40.108932000000003</v>
      </c>
      <c r="D61" s="15">
        <v>39.681683</v>
      </c>
      <c r="E61" s="15">
        <v>38.975718999999998</v>
      </c>
      <c r="F61" s="15">
        <v>38.238373000000003</v>
      </c>
      <c r="G61" s="15">
        <v>37.706333000000001</v>
      </c>
      <c r="H61" s="15">
        <v>37.364697</v>
      </c>
      <c r="I61" s="15">
        <v>37.052250000000001</v>
      </c>
      <c r="J61" s="15">
        <v>36.758324000000002</v>
      </c>
      <c r="K61" s="15">
        <v>36.485703000000001</v>
      </c>
      <c r="L61" s="15">
        <v>36.170589</v>
      </c>
      <c r="M61" s="15">
        <v>35.766700999999998</v>
      </c>
      <c r="N61" s="15">
        <v>35.483260999999999</v>
      </c>
      <c r="O61" s="15">
        <v>35.212302999999999</v>
      </c>
      <c r="P61" s="15">
        <v>34.981937000000002</v>
      </c>
      <c r="Q61" s="15">
        <v>34.778675</v>
      </c>
      <c r="R61" s="15">
        <v>34.605815999999997</v>
      </c>
      <c r="S61" s="15">
        <v>34.463123000000003</v>
      </c>
      <c r="T61" s="15">
        <v>34.347588000000002</v>
      </c>
      <c r="U61" s="15">
        <v>34.258567999999997</v>
      </c>
      <c r="V61" s="15">
        <v>34.183810999999999</v>
      </c>
      <c r="W61" s="15">
        <v>34.123356000000001</v>
      </c>
      <c r="X61" s="15">
        <v>34.070107</v>
      </c>
      <c r="Y61" s="15">
        <v>34.029594000000003</v>
      </c>
      <c r="Z61" s="15">
        <v>33.996451999999998</v>
      </c>
      <c r="AA61" s="15">
        <v>33.966102999999997</v>
      </c>
      <c r="AB61" s="15">
        <v>33.940807</v>
      </c>
      <c r="AC61" s="15">
        <v>33.953555999999999</v>
      </c>
      <c r="AD61" s="15">
        <v>33.967731000000001</v>
      </c>
      <c r="AE61" s="15">
        <v>33.981785000000002</v>
      </c>
      <c r="AF61" s="15">
        <v>33.995243000000002</v>
      </c>
      <c r="AG61" s="15">
        <v>34.008892000000003</v>
      </c>
      <c r="AH61" s="15">
        <v>34.022015000000003</v>
      </c>
      <c r="AI61" s="15">
        <v>34.033118999999999</v>
      </c>
      <c r="AJ61" s="15">
        <v>34.045077999999997</v>
      </c>
      <c r="AK61" s="15">
        <v>34.055903999999998</v>
      </c>
      <c r="AL61" s="15">
        <v>34.064658999999999</v>
      </c>
      <c r="AM61" s="8">
        <v>-4.4790000000000003E-3</v>
      </c>
    </row>
    <row r="62" spans="1:39" ht="15" customHeight="1" x14ac:dyDescent="0.35">
      <c r="A62" s="7" t="s">
        <v>218</v>
      </c>
      <c r="B62" s="9" t="s">
        <v>57</v>
      </c>
      <c r="C62" s="15">
        <v>59.657702999999998</v>
      </c>
      <c r="D62" s="15">
        <v>59.070129000000001</v>
      </c>
      <c r="E62" s="15">
        <v>58.196255000000001</v>
      </c>
      <c r="F62" s="15">
        <v>57.319389000000001</v>
      </c>
      <c r="G62" s="15">
        <v>56.726298999999997</v>
      </c>
      <c r="H62" s="15">
        <v>56.232810999999998</v>
      </c>
      <c r="I62" s="15">
        <v>55.915103999999999</v>
      </c>
      <c r="J62" s="15">
        <v>55.553314</v>
      </c>
      <c r="K62" s="15">
        <v>55.067123000000002</v>
      </c>
      <c r="L62" s="15">
        <v>54.582756000000003</v>
      </c>
      <c r="M62" s="15">
        <v>54.053753</v>
      </c>
      <c r="N62" s="15">
        <v>53.646495999999999</v>
      </c>
      <c r="O62" s="15">
        <v>53.271725000000004</v>
      </c>
      <c r="P62" s="15">
        <v>52.946486999999998</v>
      </c>
      <c r="Q62" s="15">
        <v>52.667090999999999</v>
      </c>
      <c r="R62" s="15">
        <v>52.431786000000002</v>
      </c>
      <c r="S62" s="15">
        <v>52.238342000000003</v>
      </c>
      <c r="T62" s="15">
        <v>52.082386</v>
      </c>
      <c r="U62" s="15">
        <v>51.961039999999997</v>
      </c>
      <c r="V62" s="15">
        <v>51.859825000000001</v>
      </c>
      <c r="W62" s="15">
        <v>51.776924000000001</v>
      </c>
      <c r="X62" s="15">
        <v>51.703834999999998</v>
      </c>
      <c r="Y62" s="15">
        <v>51.645226000000001</v>
      </c>
      <c r="Z62" s="15">
        <v>51.595764000000003</v>
      </c>
      <c r="AA62" s="15">
        <v>51.550925999999997</v>
      </c>
      <c r="AB62" s="15">
        <v>51.512073999999998</v>
      </c>
      <c r="AC62" s="15">
        <v>51.52216</v>
      </c>
      <c r="AD62" s="15">
        <v>51.533504000000001</v>
      </c>
      <c r="AE62" s="15">
        <v>51.544701000000003</v>
      </c>
      <c r="AF62" s="15">
        <v>51.555523000000001</v>
      </c>
      <c r="AG62" s="15">
        <v>51.566459999999999</v>
      </c>
      <c r="AH62" s="15">
        <v>51.576957999999998</v>
      </c>
      <c r="AI62" s="15">
        <v>51.585835000000003</v>
      </c>
      <c r="AJ62" s="15">
        <v>51.595458999999998</v>
      </c>
      <c r="AK62" s="15">
        <v>51.604095000000001</v>
      </c>
      <c r="AL62" s="15">
        <v>51.610832000000002</v>
      </c>
      <c r="AM62" s="8">
        <v>-3.9630000000000004E-3</v>
      </c>
    </row>
    <row r="63" spans="1:39" ht="15" customHeight="1" x14ac:dyDescent="0.35">
      <c r="A63" s="7" t="s">
        <v>217</v>
      </c>
      <c r="B63" s="9" t="s">
        <v>55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82.793578999999994</v>
      </c>
      <c r="I63" s="15">
        <v>82.498199</v>
      </c>
      <c r="J63" s="15">
        <v>82.159401000000003</v>
      </c>
      <c r="K63" s="15">
        <v>81.834693999999999</v>
      </c>
      <c r="L63" s="15">
        <v>81.483306999999996</v>
      </c>
      <c r="M63" s="15">
        <v>81.089393999999999</v>
      </c>
      <c r="N63" s="15">
        <v>80.696426000000002</v>
      </c>
      <c r="O63" s="15">
        <v>80.336654999999993</v>
      </c>
      <c r="P63" s="15">
        <v>80.025513000000004</v>
      </c>
      <c r="Q63" s="15">
        <v>79.760986000000003</v>
      </c>
      <c r="R63" s="15">
        <v>79.540160999999998</v>
      </c>
      <c r="S63" s="15">
        <v>79.361107000000004</v>
      </c>
      <c r="T63" s="15">
        <v>79.218863999999996</v>
      </c>
      <c r="U63" s="15">
        <v>79.109329000000002</v>
      </c>
      <c r="V63" s="15">
        <v>79.020049999999998</v>
      </c>
      <c r="W63" s="15">
        <v>78.948372000000006</v>
      </c>
      <c r="X63" s="15">
        <v>78.885185000000007</v>
      </c>
      <c r="Y63" s="15">
        <v>78.834441999999996</v>
      </c>
      <c r="Z63" s="15">
        <v>78.791138000000004</v>
      </c>
      <c r="AA63" s="15">
        <v>78.751732000000004</v>
      </c>
      <c r="AB63" s="15">
        <v>78.716660000000005</v>
      </c>
      <c r="AC63" s="15">
        <v>78.726189000000005</v>
      </c>
      <c r="AD63" s="15">
        <v>78.736716999999999</v>
      </c>
      <c r="AE63" s="15">
        <v>78.747093000000007</v>
      </c>
      <c r="AF63" s="15">
        <v>78.756653</v>
      </c>
      <c r="AG63" s="15">
        <v>78.766532999999995</v>
      </c>
      <c r="AH63" s="15">
        <v>78.776038999999997</v>
      </c>
      <c r="AI63" s="15">
        <v>78.783882000000006</v>
      </c>
      <c r="AJ63" s="15">
        <v>78.792396999999994</v>
      </c>
      <c r="AK63" s="15">
        <v>78.800133000000002</v>
      </c>
      <c r="AL63" s="15">
        <v>78.806335000000004</v>
      </c>
      <c r="AM63" s="8" t="s">
        <v>13</v>
      </c>
    </row>
    <row r="64" spans="1:39" ht="15" customHeight="1" x14ac:dyDescent="0.35">
      <c r="A64" s="7" t="s">
        <v>216</v>
      </c>
      <c r="B64" s="9" t="s">
        <v>53</v>
      </c>
      <c r="C64" s="15">
        <v>0</v>
      </c>
      <c r="D64" s="15">
        <v>0</v>
      </c>
      <c r="E64" s="15">
        <v>0</v>
      </c>
      <c r="F64" s="15">
        <v>0</v>
      </c>
      <c r="G64" s="15">
        <v>40.148421999999997</v>
      </c>
      <c r="H64" s="15">
        <v>39.513373999999999</v>
      </c>
      <c r="I64" s="15">
        <v>39.264159999999997</v>
      </c>
      <c r="J64" s="15">
        <v>38.887298999999999</v>
      </c>
      <c r="K64" s="15">
        <v>38.557448999999998</v>
      </c>
      <c r="L64" s="15">
        <v>38.379677000000001</v>
      </c>
      <c r="M64" s="15">
        <v>38.139285999999998</v>
      </c>
      <c r="N64" s="15">
        <v>37.814312000000001</v>
      </c>
      <c r="O64" s="15">
        <v>37.516392000000003</v>
      </c>
      <c r="P64" s="15">
        <v>37.254421000000001</v>
      </c>
      <c r="Q64" s="15">
        <v>37.028244000000001</v>
      </c>
      <c r="R64" s="15">
        <v>36.839599999999997</v>
      </c>
      <c r="S64" s="15">
        <v>36.682986999999997</v>
      </c>
      <c r="T64" s="15">
        <v>36.552536000000003</v>
      </c>
      <c r="U64" s="15">
        <v>36.445312000000001</v>
      </c>
      <c r="V64" s="15">
        <v>36.353783</v>
      </c>
      <c r="W64" s="15">
        <v>36.276020000000003</v>
      </c>
      <c r="X64" s="15">
        <v>36.206825000000002</v>
      </c>
      <c r="Y64" s="15">
        <v>36.147385</v>
      </c>
      <c r="Z64" s="15">
        <v>36.095160999999997</v>
      </c>
      <c r="AA64" s="15">
        <v>36.049323999999999</v>
      </c>
      <c r="AB64" s="15">
        <v>36.009140000000002</v>
      </c>
      <c r="AC64" s="15">
        <v>36.011817999999998</v>
      </c>
      <c r="AD64" s="15">
        <v>36.014915000000002</v>
      </c>
      <c r="AE64" s="15">
        <v>36.017837999999998</v>
      </c>
      <c r="AF64" s="15">
        <v>36.020256000000003</v>
      </c>
      <c r="AG64" s="15">
        <v>36.023032999999998</v>
      </c>
      <c r="AH64" s="15">
        <v>36.025813999999997</v>
      </c>
      <c r="AI64" s="15">
        <v>36.027901</v>
      </c>
      <c r="AJ64" s="15">
        <v>36.030414999999998</v>
      </c>
      <c r="AK64" s="15">
        <v>36.032677</v>
      </c>
      <c r="AL64" s="15">
        <v>36.034294000000003</v>
      </c>
      <c r="AM64" s="8" t="s">
        <v>13</v>
      </c>
    </row>
    <row r="65" spans="1:39" ht="15" customHeight="1" x14ac:dyDescent="0.35">
      <c r="A65" s="7" t="s">
        <v>215</v>
      </c>
      <c r="B65" s="9" t="s">
        <v>51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8" t="s">
        <v>13</v>
      </c>
    </row>
    <row r="66" spans="1:39" ht="15" customHeight="1" x14ac:dyDescent="0.35">
      <c r="A66" s="7" t="s">
        <v>214</v>
      </c>
      <c r="B66" s="9" t="s">
        <v>49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34.089806000000003</v>
      </c>
      <c r="I66" s="15">
        <v>33.718918000000002</v>
      </c>
      <c r="J66" s="15">
        <v>33.420791999999999</v>
      </c>
      <c r="K66" s="15">
        <v>33.095672999999998</v>
      </c>
      <c r="L66" s="15">
        <v>32.838847999999999</v>
      </c>
      <c r="M66" s="15">
        <v>32.671413000000001</v>
      </c>
      <c r="N66" s="15">
        <v>32.385212000000003</v>
      </c>
      <c r="O66" s="15">
        <v>32.11795</v>
      </c>
      <c r="P66" s="15">
        <v>31.878969000000001</v>
      </c>
      <c r="Q66" s="15">
        <v>31.670781999999999</v>
      </c>
      <c r="R66" s="15">
        <v>31.492643000000001</v>
      </c>
      <c r="S66" s="15">
        <v>31.343796000000001</v>
      </c>
      <c r="T66" s="15">
        <v>31.220324999999999</v>
      </c>
      <c r="U66" s="15">
        <v>31.118929000000001</v>
      </c>
      <c r="V66" s="15">
        <v>31.032789000000001</v>
      </c>
      <c r="W66" s="15">
        <v>30.959557</v>
      </c>
      <c r="X66" s="15">
        <v>30.895340000000001</v>
      </c>
      <c r="Y66" s="15">
        <v>30.840769000000002</v>
      </c>
      <c r="Z66" s="15">
        <v>30.793572999999999</v>
      </c>
      <c r="AA66" s="15">
        <v>30.751707</v>
      </c>
      <c r="AB66" s="15">
        <v>30.715236999999998</v>
      </c>
      <c r="AC66" s="15">
        <v>30.716602000000002</v>
      </c>
      <c r="AD66" s="15">
        <v>30.718527000000002</v>
      </c>
      <c r="AE66" s="15">
        <v>30.720542999999999</v>
      </c>
      <c r="AF66" s="15">
        <v>30.722584000000001</v>
      </c>
      <c r="AG66" s="15">
        <v>30.724730999999998</v>
      </c>
      <c r="AH66" s="15">
        <v>30.72683</v>
      </c>
      <c r="AI66" s="15">
        <v>30.728415999999999</v>
      </c>
      <c r="AJ66" s="15">
        <v>30.730346999999998</v>
      </c>
      <c r="AK66" s="15">
        <v>30.731957999999999</v>
      </c>
      <c r="AL66" s="15">
        <v>30.734745</v>
      </c>
      <c r="AM66" s="8" t="s">
        <v>13</v>
      </c>
    </row>
    <row r="67" spans="1:39" ht="15" customHeight="1" x14ac:dyDescent="0.35">
      <c r="A67" s="7" t="s">
        <v>213</v>
      </c>
      <c r="B67" s="9" t="s">
        <v>47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8" t="s">
        <v>13</v>
      </c>
    </row>
    <row r="68" spans="1:39" ht="15" customHeight="1" x14ac:dyDescent="0.35">
      <c r="A68" s="7" t="s">
        <v>212</v>
      </c>
      <c r="B68" s="9" t="s">
        <v>45</v>
      </c>
      <c r="C68" s="15">
        <v>0</v>
      </c>
      <c r="D68" s="15">
        <v>0</v>
      </c>
      <c r="E68" s="15">
        <v>0</v>
      </c>
      <c r="F68" s="15">
        <v>41.117190999999998</v>
      </c>
      <c r="G68" s="15">
        <v>40.404376999999997</v>
      </c>
      <c r="H68" s="15">
        <v>39.865788000000002</v>
      </c>
      <c r="I68" s="15">
        <v>39.643452000000003</v>
      </c>
      <c r="J68" s="15">
        <v>39.277099999999997</v>
      </c>
      <c r="K68" s="15">
        <v>38.962924999999998</v>
      </c>
      <c r="L68" s="15">
        <v>38.737094999999997</v>
      </c>
      <c r="M68" s="15">
        <v>38.516666000000001</v>
      </c>
      <c r="N68" s="15">
        <v>38.217022</v>
      </c>
      <c r="O68" s="15">
        <v>37.941054999999999</v>
      </c>
      <c r="P68" s="15">
        <v>37.703197000000003</v>
      </c>
      <c r="Q68" s="15">
        <v>37.495342000000001</v>
      </c>
      <c r="R68" s="15">
        <v>37.317776000000002</v>
      </c>
      <c r="S68" s="15">
        <v>37.169837999999999</v>
      </c>
      <c r="T68" s="15">
        <v>37.047539</v>
      </c>
      <c r="U68" s="15">
        <v>36.950127000000002</v>
      </c>
      <c r="V68" s="15">
        <v>36.867424</v>
      </c>
      <c r="W68" s="15">
        <v>36.798369999999998</v>
      </c>
      <c r="X68" s="15">
        <v>36.737189999999998</v>
      </c>
      <c r="Y68" s="15">
        <v>36.687553000000001</v>
      </c>
      <c r="Z68" s="15">
        <v>36.645859000000002</v>
      </c>
      <c r="AA68" s="15">
        <v>36.608929000000003</v>
      </c>
      <c r="AB68" s="15">
        <v>36.577632999999999</v>
      </c>
      <c r="AC68" s="15">
        <v>36.585296999999997</v>
      </c>
      <c r="AD68" s="15">
        <v>36.594020999999998</v>
      </c>
      <c r="AE68" s="15">
        <v>36.602715000000003</v>
      </c>
      <c r="AF68" s="15">
        <v>36.611179</v>
      </c>
      <c r="AG68" s="15">
        <v>36.619762000000001</v>
      </c>
      <c r="AH68" s="15">
        <v>36.628070999999998</v>
      </c>
      <c r="AI68" s="15">
        <v>36.635123999999998</v>
      </c>
      <c r="AJ68" s="15">
        <v>36.642840999999997</v>
      </c>
      <c r="AK68" s="15">
        <v>36.64978</v>
      </c>
      <c r="AL68" s="15">
        <v>36.655205000000002</v>
      </c>
      <c r="AM68" s="8" t="s">
        <v>13</v>
      </c>
    </row>
    <row r="69" spans="1:39" ht="15" customHeight="1" x14ac:dyDescent="0.35">
      <c r="A69" s="7" t="s">
        <v>211</v>
      </c>
      <c r="B69" s="9" t="s">
        <v>43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50.570445999999997</v>
      </c>
      <c r="I69" s="15">
        <v>50.332821000000003</v>
      </c>
      <c r="J69" s="15">
        <v>50.144112</v>
      </c>
      <c r="K69" s="15">
        <v>49.995049000000002</v>
      </c>
      <c r="L69" s="15">
        <v>49.868645000000001</v>
      </c>
      <c r="M69" s="15">
        <v>49.752963999999999</v>
      </c>
      <c r="N69" s="15">
        <v>49.614685000000001</v>
      </c>
      <c r="O69" s="15">
        <v>49.479218000000003</v>
      </c>
      <c r="P69" s="15">
        <v>49.359927999999996</v>
      </c>
      <c r="Q69" s="15">
        <v>49.246426</v>
      </c>
      <c r="R69" s="15">
        <v>49.139049999999997</v>
      </c>
      <c r="S69" s="15">
        <v>49.039673000000001</v>
      </c>
      <c r="T69" s="15">
        <v>48.949829000000001</v>
      </c>
      <c r="U69" s="15">
        <v>48.871014000000002</v>
      </c>
      <c r="V69" s="15">
        <v>48.799370000000003</v>
      </c>
      <c r="W69" s="15">
        <v>48.73592</v>
      </c>
      <c r="X69" s="15">
        <v>48.677902000000003</v>
      </c>
      <c r="Y69" s="15">
        <v>48.628951999999998</v>
      </c>
      <c r="Z69" s="15">
        <v>48.587166000000003</v>
      </c>
      <c r="AA69" s="15">
        <v>48.551025000000003</v>
      </c>
      <c r="AB69" s="15">
        <v>48.521912</v>
      </c>
      <c r="AC69" s="15">
        <v>48.524428999999998</v>
      </c>
      <c r="AD69" s="15">
        <v>48.527546000000001</v>
      </c>
      <c r="AE69" s="15">
        <v>48.530537000000002</v>
      </c>
      <c r="AF69" s="15">
        <v>48.533569</v>
      </c>
      <c r="AG69" s="15">
        <v>48.536555999999997</v>
      </c>
      <c r="AH69" s="15">
        <v>48.53931</v>
      </c>
      <c r="AI69" s="15">
        <v>48.541454000000002</v>
      </c>
      <c r="AJ69" s="15">
        <v>48.543903</v>
      </c>
      <c r="AK69" s="15">
        <v>48.545830000000002</v>
      </c>
      <c r="AL69" s="15">
        <v>48.546889999999998</v>
      </c>
      <c r="AM69" s="8" t="s">
        <v>13</v>
      </c>
    </row>
    <row r="71" spans="1:39" ht="15" customHeight="1" x14ac:dyDescent="0.3">
      <c r="B71" s="6" t="s">
        <v>210</v>
      </c>
    </row>
    <row r="72" spans="1:39" ht="15" customHeight="1" x14ac:dyDescent="0.35">
      <c r="A72" s="7" t="s">
        <v>209</v>
      </c>
      <c r="B72" s="9" t="s">
        <v>65</v>
      </c>
      <c r="C72" s="15">
        <v>37.350079000000001</v>
      </c>
      <c r="D72" s="15">
        <v>37.351756999999999</v>
      </c>
      <c r="E72" s="15">
        <v>37.401634000000001</v>
      </c>
      <c r="F72" s="15">
        <v>37.494853999999997</v>
      </c>
      <c r="G72" s="15">
        <v>37.690426000000002</v>
      </c>
      <c r="H72" s="15">
        <v>37.843021</v>
      </c>
      <c r="I72" s="15">
        <v>38.050488000000001</v>
      </c>
      <c r="J72" s="15">
        <v>38.232098000000001</v>
      </c>
      <c r="K72" s="15">
        <v>38.402980999999997</v>
      </c>
      <c r="L72" s="15">
        <v>38.514847000000003</v>
      </c>
      <c r="M72" s="15">
        <v>38.733578000000001</v>
      </c>
      <c r="N72" s="15">
        <v>38.740386999999998</v>
      </c>
      <c r="O72" s="15">
        <v>38.751057000000003</v>
      </c>
      <c r="P72" s="15">
        <v>38.761474999999997</v>
      </c>
      <c r="Q72" s="15">
        <v>38.771510999999997</v>
      </c>
      <c r="R72" s="15">
        <v>38.779076000000003</v>
      </c>
      <c r="S72" s="15">
        <v>38.786045000000001</v>
      </c>
      <c r="T72" s="15">
        <v>38.794308000000001</v>
      </c>
      <c r="U72" s="15">
        <v>38.804993000000003</v>
      </c>
      <c r="V72" s="15">
        <v>38.814467999999998</v>
      </c>
      <c r="W72" s="15">
        <v>38.824829000000001</v>
      </c>
      <c r="X72" s="15">
        <v>38.832763999999997</v>
      </c>
      <c r="Y72" s="15">
        <v>38.843082000000003</v>
      </c>
      <c r="Z72" s="15">
        <v>38.852992999999998</v>
      </c>
      <c r="AA72" s="15">
        <v>38.861507000000003</v>
      </c>
      <c r="AB72" s="15">
        <v>38.869422999999998</v>
      </c>
      <c r="AC72" s="15">
        <v>38.877868999999997</v>
      </c>
      <c r="AD72" s="15">
        <v>38.886817999999998</v>
      </c>
      <c r="AE72" s="15">
        <v>38.895561000000001</v>
      </c>
      <c r="AF72" s="15">
        <v>38.903495999999997</v>
      </c>
      <c r="AG72" s="15">
        <v>38.911686000000003</v>
      </c>
      <c r="AH72" s="15">
        <v>38.919556</v>
      </c>
      <c r="AI72" s="15">
        <v>38.926102</v>
      </c>
      <c r="AJ72" s="15">
        <v>38.933067000000001</v>
      </c>
      <c r="AK72" s="15">
        <v>38.939495000000001</v>
      </c>
      <c r="AL72" s="15">
        <v>38.944977000000002</v>
      </c>
      <c r="AM72" s="8">
        <v>1.2290000000000001E-3</v>
      </c>
    </row>
    <row r="73" spans="1:39" ht="15" customHeight="1" x14ac:dyDescent="0.35">
      <c r="A73" s="7" t="s">
        <v>208</v>
      </c>
      <c r="B73" s="9" t="s">
        <v>63</v>
      </c>
      <c r="C73" s="15">
        <v>28.754342999999999</v>
      </c>
      <c r="D73" s="15">
        <v>28.701611</v>
      </c>
      <c r="E73" s="15">
        <v>28.790227999999999</v>
      </c>
      <c r="F73" s="15">
        <v>28.970465000000001</v>
      </c>
      <c r="G73" s="15">
        <v>29.281711999999999</v>
      </c>
      <c r="H73" s="15">
        <v>29.433443</v>
      </c>
      <c r="I73" s="15">
        <v>29.682486000000001</v>
      </c>
      <c r="J73" s="15">
        <v>29.879048999999998</v>
      </c>
      <c r="K73" s="15">
        <v>30.127296000000001</v>
      </c>
      <c r="L73" s="15">
        <v>30.258032</v>
      </c>
      <c r="M73" s="15">
        <v>30.482424000000002</v>
      </c>
      <c r="N73" s="15">
        <v>30.498569</v>
      </c>
      <c r="O73" s="15">
        <v>30.518621</v>
      </c>
      <c r="P73" s="15">
        <v>30.541347999999999</v>
      </c>
      <c r="Q73" s="15">
        <v>30.558537000000001</v>
      </c>
      <c r="R73" s="15">
        <v>30.570297</v>
      </c>
      <c r="S73" s="15">
        <v>30.581923</v>
      </c>
      <c r="T73" s="15">
        <v>30.594982000000002</v>
      </c>
      <c r="U73" s="15">
        <v>30.615058999999999</v>
      </c>
      <c r="V73" s="15">
        <v>30.632698000000001</v>
      </c>
      <c r="W73" s="15">
        <v>30.652258</v>
      </c>
      <c r="X73" s="15">
        <v>30.667394999999999</v>
      </c>
      <c r="Y73" s="15">
        <v>30.687462</v>
      </c>
      <c r="Z73" s="15">
        <v>30.70759</v>
      </c>
      <c r="AA73" s="15">
        <v>30.724360999999998</v>
      </c>
      <c r="AB73" s="15">
        <v>30.740841</v>
      </c>
      <c r="AC73" s="15">
        <v>30.757998000000001</v>
      </c>
      <c r="AD73" s="15">
        <v>30.776465999999999</v>
      </c>
      <c r="AE73" s="15">
        <v>30.794674000000001</v>
      </c>
      <c r="AF73" s="15">
        <v>30.811674</v>
      </c>
      <c r="AG73" s="15">
        <v>30.829090000000001</v>
      </c>
      <c r="AH73" s="15">
        <v>30.845787000000001</v>
      </c>
      <c r="AI73" s="15">
        <v>30.859929999999999</v>
      </c>
      <c r="AJ73" s="15">
        <v>30.875070999999998</v>
      </c>
      <c r="AK73" s="15">
        <v>30.888943000000001</v>
      </c>
      <c r="AL73" s="15">
        <v>30.900572</v>
      </c>
      <c r="AM73" s="8">
        <v>2.1740000000000002E-3</v>
      </c>
    </row>
    <row r="74" spans="1:39" ht="15" customHeight="1" x14ac:dyDescent="0.35">
      <c r="A74" s="7" t="s">
        <v>207</v>
      </c>
      <c r="B74" s="9" t="s">
        <v>61</v>
      </c>
      <c r="C74" s="15">
        <v>23.103344</v>
      </c>
      <c r="D74" s="15">
        <v>23.103791999999999</v>
      </c>
      <c r="E74" s="15">
        <v>23.171431999999999</v>
      </c>
      <c r="F74" s="15">
        <v>23.268325999999998</v>
      </c>
      <c r="G74" s="15">
        <v>23.374521000000001</v>
      </c>
      <c r="H74" s="15">
        <v>23.557252999999999</v>
      </c>
      <c r="I74" s="15">
        <v>23.691251999999999</v>
      </c>
      <c r="J74" s="15">
        <v>23.864968999999999</v>
      </c>
      <c r="K74" s="15">
        <v>24.056384999999999</v>
      </c>
      <c r="L74" s="15">
        <v>24.12096</v>
      </c>
      <c r="M74" s="15">
        <v>24.397316</v>
      </c>
      <c r="N74" s="15">
        <v>24.416346000000001</v>
      </c>
      <c r="O74" s="15">
        <v>24.440484999999999</v>
      </c>
      <c r="P74" s="15">
        <v>24.467289000000001</v>
      </c>
      <c r="Q74" s="15">
        <v>24.490597000000001</v>
      </c>
      <c r="R74" s="15">
        <v>24.506231</v>
      </c>
      <c r="S74" s="15">
        <v>24.520164000000001</v>
      </c>
      <c r="T74" s="15">
        <v>24.535505000000001</v>
      </c>
      <c r="U74" s="15">
        <v>24.558357000000001</v>
      </c>
      <c r="V74" s="15">
        <v>24.578410999999999</v>
      </c>
      <c r="W74" s="15">
        <v>24.600466000000001</v>
      </c>
      <c r="X74" s="15">
        <v>24.617560999999998</v>
      </c>
      <c r="Y74" s="15">
        <v>24.639994000000002</v>
      </c>
      <c r="Z74" s="15">
        <v>24.662485</v>
      </c>
      <c r="AA74" s="15">
        <v>24.681940000000001</v>
      </c>
      <c r="AB74" s="15">
        <v>24.700544000000001</v>
      </c>
      <c r="AC74" s="15">
        <v>24.720137000000001</v>
      </c>
      <c r="AD74" s="15">
        <v>24.741011</v>
      </c>
      <c r="AE74" s="15">
        <v>24.761520000000001</v>
      </c>
      <c r="AF74" s="15">
        <v>24.780462</v>
      </c>
      <c r="AG74" s="15">
        <v>24.800059999999998</v>
      </c>
      <c r="AH74" s="15">
        <v>24.818846000000001</v>
      </c>
      <c r="AI74" s="15">
        <v>24.834610000000001</v>
      </c>
      <c r="AJ74" s="15">
        <v>24.851561</v>
      </c>
      <c r="AK74" s="15">
        <v>24.867139999999999</v>
      </c>
      <c r="AL74" s="15">
        <v>24.880282999999999</v>
      </c>
      <c r="AM74" s="8">
        <v>2.1810000000000002E-3</v>
      </c>
    </row>
    <row r="75" spans="1:39" ht="15" customHeight="1" x14ac:dyDescent="0.35">
      <c r="A75" s="7" t="s">
        <v>206</v>
      </c>
      <c r="B75" s="9" t="s">
        <v>59</v>
      </c>
      <c r="C75" s="15">
        <v>24.491201</v>
      </c>
      <c r="D75" s="15">
        <v>24.604216000000001</v>
      </c>
      <c r="E75" s="15">
        <v>24.687366000000001</v>
      </c>
      <c r="F75" s="15">
        <v>24.799955000000001</v>
      </c>
      <c r="G75" s="15">
        <v>24.955287999999999</v>
      </c>
      <c r="H75" s="15">
        <v>25.142282000000002</v>
      </c>
      <c r="I75" s="15">
        <v>25.278513</v>
      </c>
      <c r="J75" s="15">
        <v>25.419504</v>
      </c>
      <c r="K75" s="15">
        <v>25.600521000000001</v>
      </c>
      <c r="L75" s="15">
        <v>25.672560000000001</v>
      </c>
      <c r="M75" s="15">
        <v>25.990051000000001</v>
      </c>
      <c r="N75" s="15">
        <v>26.008410000000001</v>
      </c>
      <c r="O75" s="15">
        <v>26.030901</v>
      </c>
      <c r="P75" s="15">
        <v>26.05566</v>
      </c>
      <c r="Q75" s="15">
        <v>26.077898000000001</v>
      </c>
      <c r="R75" s="15">
        <v>26.092576999999999</v>
      </c>
      <c r="S75" s="15">
        <v>26.105986000000001</v>
      </c>
      <c r="T75" s="15">
        <v>26.120660999999998</v>
      </c>
      <c r="U75" s="15">
        <v>26.14237</v>
      </c>
      <c r="V75" s="15">
        <v>26.161404000000001</v>
      </c>
      <c r="W75" s="15">
        <v>26.182310000000001</v>
      </c>
      <c r="X75" s="15">
        <v>26.198515</v>
      </c>
      <c r="Y75" s="15">
        <v>26.219716999999999</v>
      </c>
      <c r="Z75" s="15">
        <v>26.240879</v>
      </c>
      <c r="AA75" s="15">
        <v>26.259170999999998</v>
      </c>
      <c r="AB75" s="15">
        <v>26.276713999999998</v>
      </c>
      <c r="AC75" s="15">
        <v>26.295244</v>
      </c>
      <c r="AD75" s="15">
        <v>26.314947</v>
      </c>
      <c r="AE75" s="15">
        <v>26.334295000000001</v>
      </c>
      <c r="AF75" s="15">
        <v>26.352093</v>
      </c>
      <c r="AG75" s="15">
        <v>26.370550000000001</v>
      </c>
      <c r="AH75" s="15">
        <v>26.388238999999999</v>
      </c>
      <c r="AI75" s="15">
        <v>26.403044000000001</v>
      </c>
      <c r="AJ75" s="15">
        <v>26.418949000000001</v>
      </c>
      <c r="AK75" s="15">
        <v>26.433584</v>
      </c>
      <c r="AL75" s="15">
        <v>26.44595</v>
      </c>
      <c r="AM75" s="8">
        <v>2.1250000000000002E-3</v>
      </c>
    </row>
    <row r="76" spans="1:39" ht="15" customHeight="1" x14ac:dyDescent="0.35">
      <c r="A76" s="7" t="s">
        <v>205</v>
      </c>
      <c r="B76" s="9" t="s">
        <v>57</v>
      </c>
      <c r="C76" s="15">
        <v>39.429217999999999</v>
      </c>
      <c r="D76" s="15">
        <v>39.552689000000001</v>
      </c>
      <c r="E76" s="15">
        <v>39.664363999999999</v>
      </c>
      <c r="F76" s="15">
        <v>39.814354000000002</v>
      </c>
      <c r="G76" s="15">
        <v>40.056683</v>
      </c>
      <c r="H76" s="15">
        <v>40.248671999999999</v>
      </c>
      <c r="I76" s="15">
        <v>40.562710000000003</v>
      </c>
      <c r="J76" s="15">
        <v>40.809627999999996</v>
      </c>
      <c r="K76" s="15">
        <v>41.026691</v>
      </c>
      <c r="L76" s="15">
        <v>41.141399</v>
      </c>
      <c r="M76" s="15">
        <v>41.469048000000001</v>
      </c>
      <c r="N76" s="15">
        <v>41.484234000000001</v>
      </c>
      <c r="O76" s="15">
        <v>41.504168999999997</v>
      </c>
      <c r="P76" s="15">
        <v>41.525848000000003</v>
      </c>
      <c r="Q76" s="15">
        <v>41.541640999999998</v>
      </c>
      <c r="R76" s="15">
        <v>41.552684999999997</v>
      </c>
      <c r="S76" s="15">
        <v>41.563271</v>
      </c>
      <c r="T76" s="15">
        <v>41.575156999999997</v>
      </c>
      <c r="U76" s="15">
        <v>41.593409999999999</v>
      </c>
      <c r="V76" s="15">
        <v>41.610081000000001</v>
      </c>
      <c r="W76" s="15">
        <v>41.628605</v>
      </c>
      <c r="X76" s="15">
        <v>41.642814999999999</v>
      </c>
      <c r="Y76" s="15">
        <v>41.661320000000003</v>
      </c>
      <c r="Z76" s="15">
        <v>41.679409</v>
      </c>
      <c r="AA76" s="15">
        <v>41.694851</v>
      </c>
      <c r="AB76" s="15">
        <v>41.709538000000002</v>
      </c>
      <c r="AC76" s="15">
        <v>41.725135999999999</v>
      </c>
      <c r="AD76" s="15">
        <v>41.741802</v>
      </c>
      <c r="AE76" s="15">
        <v>41.758141000000002</v>
      </c>
      <c r="AF76" s="15">
        <v>41.77317</v>
      </c>
      <c r="AG76" s="15">
        <v>41.788662000000002</v>
      </c>
      <c r="AH76" s="15">
        <v>41.803581000000001</v>
      </c>
      <c r="AI76" s="15">
        <v>41.816066999999997</v>
      </c>
      <c r="AJ76" s="15">
        <v>41.829487</v>
      </c>
      <c r="AK76" s="15">
        <v>41.841845999999997</v>
      </c>
      <c r="AL76" s="15">
        <v>41.852325</v>
      </c>
      <c r="AM76" s="8">
        <v>1.6639999999999999E-3</v>
      </c>
    </row>
    <row r="77" spans="1:39" ht="15" customHeight="1" x14ac:dyDescent="0.35">
      <c r="A77" s="7" t="s">
        <v>204</v>
      </c>
      <c r="B77" s="9" t="s">
        <v>55</v>
      </c>
      <c r="C77" s="15">
        <v>67.825171999999995</v>
      </c>
      <c r="D77" s="15">
        <v>67.897735999999995</v>
      </c>
      <c r="E77" s="15">
        <v>68.004859999999994</v>
      </c>
      <c r="F77" s="15">
        <v>68.136664999999994</v>
      </c>
      <c r="G77" s="15">
        <v>68.370468000000002</v>
      </c>
      <c r="H77" s="15">
        <v>68.580482000000003</v>
      </c>
      <c r="I77" s="15">
        <v>68.859298999999993</v>
      </c>
      <c r="J77" s="15">
        <v>69.137077000000005</v>
      </c>
      <c r="K77" s="15">
        <v>69.436133999999996</v>
      </c>
      <c r="L77" s="15">
        <v>69.658859000000007</v>
      </c>
      <c r="M77" s="15">
        <v>69.897407999999999</v>
      </c>
      <c r="N77" s="15">
        <v>69.911133000000007</v>
      </c>
      <c r="O77" s="15">
        <v>69.929908999999995</v>
      </c>
      <c r="P77" s="15">
        <v>69.947852999999995</v>
      </c>
      <c r="Q77" s="15">
        <v>69.960937999999999</v>
      </c>
      <c r="R77" s="15">
        <v>69.969741999999997</v>
      </c>
      <c r="S77" s="15">
        <v>69.978645</v>
      </c>
      <c r="T77" s="15">
        <v>69.989075</v>
      </c>
      <c r="U77" s="15">
        <v>70.004585000000006</v>
      </c>
      <c r="V77" s="15">
        <v>70.018142999999995</v>
      </c>
      <c r="W77" s="15">
        <v>70.032753</v>
      </c>
      <c r="X77" s="15">
        <v>70.044028999999995</v>
      </c>
      <c r="Y77" s="15">
        <v>70.058921999999995</v>
      </c>
      <c r="Z77" s="15">
        <v>70.073768999999999</v>
      </c>
      <c r="AA77" s="15">
        <v>70.086067</v>
      </c>
      <c r="AB77" s="15">
        <v>70.098183000000006</v>
      </c>
      <c r="AC77" s="15">
        <v>70.110732999999996</v>
      </c>
      <c r="AD77" s="15">
        <v>70.124229</v>
      </c>
      <c r="AE77" s="15">
        <v>70.137450999999999</v>
      </c>
      <c r="AF77" s="15">
        <v>70.149887000000007</v>
      </c>
      <c r="AG77" s="15">
        <v>70.162575000000004</v>
      </c>
      <c r="AH77" s="15">
        <v>70.174773999999999</v>
      </c>
      <c r="AI77" s="15">
        <v>70.185080999999997</v>
      </c>
      <c r="AJ77" s="15">
        <v>70.196090999999996</v>
      </c>
      <c r="AK77" s="15">
        <v>70.206176999999997</v>
      </c>
      <c r="AL77" s="15">
        <v>70.214622000000006</v>
      </c>
      <c r="AM77" s="8">
        <v>9.8700000000000003E-4</v>
      </c>
    </row>
    <row r="78" spans="1:39" ht="15" customHeight="1" x14ac:dyDescent="0.35">
      <c r="A78" s="7" t="s">
        <v>203</v>
      </c>
      <c r="B78" s="9" t="s">
        <v>53</v>
      </c>
      <c r="C78" s="15">
        <v>25.893166000000001</v>
      </c>
      <c r="D78" s="15">
        <v>26.140726000000001</v>
      </c>
      <c r="E78" s="15">
        <v>26.244769999999999</v>
      </c>
      <c r="F78" s="15">
        <v>26.452839000000001</v>
      </c>
      <c r="G78" s="15">
        <v>26.664107999999999</v>
      </c>
      <c r="H78" s="15">
        <v>26.971003</v>
      </c>
      <c r="I78" s="15">
        <v>27.365777999999999</v>
      </c>
      <c r="J78" s="15">
        <v>27.433212000000001</v>
      </c>
      <c r="K78" s="15">
        <v>27.629503</v>
      </c>
      <c r="L78" s="15">
        <v>28.055326000000001</v>
      </c>
      <c r="M78" s="15">
        <v>28.205067</v>
      </c>
      <c r="N78" s="15">
        <v>28.209436</v>
      </c>
      <c r="O78" s="15">
        <v>28.216625000000001</v>
      </c>
      <c r="P78" s="15">
        <v>28.224844000000001</v>
      </c>
      <c r="Q78" s="15">
        <v>28.232963999999999</v>
      </c>
      <c r="R78" s="15">
        <v>28.239526999999999</v>
      </c>
      <c r="S78" s="15">
        <v>28.245933999999998</v>
      </c>
      <c r="T78" s="15">
        <v>28.253876000000002</v>
      </c>
      <c r="U78" s="15">
        <v>28.265041</v>
      </c>
      <c r="V78" s="15">
        <v>28.274452</v>
      </c>
      <c r="W78" s="15">
        <v>28.284851</v>
      </c>
      <c r="X78" s="15">
        <v>28.29364</v>
      </c>
      <c r="Y78" s="15">
        <v>28.304189999999998</v>
      </c>
      <c r="Z78" s="15">
        <v>28.313749000000001</v>
      </c>
      <c r="AA78" s="15">
        <v>28.323841000000002</v>
      </c>
      <c r="AB78" s="15">
        <v>28.330967000000001</v>
      </c>
      <c r="AC78" s="15">
        <v>28.340475000000001</v>
      </c>
      <c r="AD78" s="15">
        <v>28.349758000000001</v>
      </c>
      <c r="AE78" s="15">
        <v>28.358885000000001</v>
      </c>
      <c r="AF78" s="15">
        <v>28.365846999999999</v>
      </c>
      <c r="AG78" s="15">
        <v>28.373823000000002</v>
      </c>
      <c r="AH78" s="15">
        <v>28.381806999999998</v>
      </c>
      <c r="AI78" s="15">
        <v>28.387840000000001</v>
      </c>
      <c r="AJ78" s="15">
        <v>28.394414999999999</v>
      </c>
      <c r="AK78" s="15">
        <v>28.400887999999998</v>
      </c>
      <c r="AL78" s="15">
        <v>28.407067999999999</v>
      </c>
      <c r="AM78" s="8">
        <v>2.4480000000000001E-3</v>
      </c>
    </row>
    <row r="79" spans="1:39" ht="15" customHeight="1" x14ac:dyDescent="0.35">
      <c r="A79" s="7" t="s">
        <v>202</v>
      </c>
      <c r="B79" s="9" t="s">
        <v>51</v>
      </c>
      <c r="C79" s="15">
        <v>37.190266000000001</v>
      </c>
      <c r="D79" s="15">
        <v>37.319645000000001</v>
      </c>
      <c r="E79" s="15">
        <v>37.411468999999997</v>
      </c>
      <c r="F79" s="15">
        <v>37.518509000000002</v>
      </c>
      <c r="G79" s="15">
        <v>37.638420000000004</v>
      </c>
      <c r="H79" s="15">
        <v>37.82864</v>
      </c>
      <c r="I79" s="15">
        <v>38.100352999999998</v>
      </c>
      <c r="J79" s="15">
        <v>38.324798999999999</v>
      </c>
      <c r="K79" s="15">
        <v>38.528480999999999</v>
      </c>
      <c r="L79" s="15">
        <v>38.874786</v>
      </c>
      <c r="M79" s="15">
        <v>39.070540999999999</v>
      </c>
      <c r="N79" s="15">
        <v>39.083934999999997</v>
      </c>
      <c r="O79" s="15">
        <v>39.094318000000001</v>
      </c>
      <c r="P79" s="15">
        <v>39.101173000000003</v>
      </c>
      <c r="Q79" s="15">
        <v>39.111575999999999</v>
      </c>
      <c r="R79" s="15">
        <v>39.121136</v>
      </c>
      <c r="S79" s="15">
        <v>39.132762999999997</v>
      </c>
      <c r="T79" s="15">
        <v>39.147350000000003</v>
      </c>
      <c r="U79" s="15">
        <v>39.161282</v>
      </c>
      <c r="V79" s="15">
        <v>39.173808999999999</v>
      </c>
      <c r="W79" s="15">
        <v>39.186619</v>
      </c>
      <c r="X79" s="15">
        <v>39.196106</v>
      </c>
      <c r="Y79" s="15">
        <v>39.206173</v>
      </c>
      <c r="Z79" s="15">
        <v>39.214171999999998</v>
      </c>
      <c r="AA79" s="15">
        <v>39.223205999999998</v>
      </c>
      <c r="AB79" s="15">
        <v>39.228580000000001</v>
      </c>
      <c r="AC79" s="15">
        <v>39.236370000000001</v>
      </c>
      <c r="AD79" s="15">
        <v>39.243324000000001</v>
      </c>
      <c r="AE79" s="15">
        <v>39.249690999999999</v>
      </c>
      <c r="AF79" s="15">
        <v>39.253056000000001</v>
      </c>
      <c r="AG79" s="15">
        <v>39.257935000000003</v>
      </c>
      <c r="AH79" s="15">
        <v>39.262732999999997</v>
      </c>
      <c r="AI79" s="15">
        <v>39.265391999999999</v>
      </c>
      <c r="AJ79" s="15">
        <v>39.268337000000002</v>
      </c>
      <c r="AK79" s="15">
        <v>39.271796999999999</v>
      </c>
      <c r="AL79" s="15">
        <v>39.275578000000003</v>
      </c>
      <c r="AM79" s="8">
        <v>1.5039999999999999E-3</v>
      </c>
    </row>
    <row r="80" spans="1:39" ht="15" customHeight="1" x14ac:dyDescent="0.35">
      <c r="A80" s="7" t="s">
        <v>201</v>
      </c>
      <c r="B80" s="9" t="s">
        <v>49</v>
      </c>
      <c r="C80" s="15">
        <v>21.760577999999999</v>
      </c>
      <c r="D80" s="15">
        <v>21.889296999999999</v>
      </c>
      <c r="E80" s="15">
        <v>21.928063999999999</v>
      </c>
      <c r="F80" s="15">
        <v>21.98695</v>
      </c>
      <c r="G80" s="15">
        <v>22.06176</v>
      </c>
      <c r="H80" s="15">
        <v>22.205342999999999</v>
      </c>
      <c r="I80" s="15">
        <v>22.584236000000001</v>
      </c>
      <c r="J80" s="15">
        <v>22.916516999999999</v>
      </c>
      <c r="K80" s="15">
        <v>23.196438000000001</v>
      </c>
      <c r="L80" s="15">
        <v>23.556042000000001</v>
      </c>
      <c r="M80" s="15">
        <v>23.797799999999999</v>
      </c>
      <c r="N80" s="15">
        <v>23.810296999999998</v>
      </c>
      <c r="O80" s="15">
        <v>23.821957000000001</v>
      </c>
      <c r="P80" s="15">
        <v>23.829933</v>
      </c>
      <c r="Q80" s="15">
        <v>23.835791</v>
      </c>
      <c r="R80" s="15">
        <v>23.839234999999999</v>
      </c>
      <c r="S80" s="15">
        <v>23.842976</v>
      </c>
      <c r="T80" s="15">
        <v>23.847629999999999</v>
      </c>
      <c r="U80" s="15">
        <v>23.854890999999999</v>
      </c>
      <c r="V80" s="15">
        <v>23.861376</v>
      </c>
      <c r="W80" s="15">
        <v>23.869102000000002</v>
      </c>
      <c r="X80" s="15">
        <v>23.875503999999999</v>
      </c>
      <c r="Y80" s="15">
        <v>23.883756999999999</v>
      </c>
      <c r="Z80" s="15">
        <v>23.891908999999998</v>
      </c>
      <c r="AA80" s="15">
        <v>23.899049999999999</v>
      </c>
      <c r="AB80" s="15">
        <v>23.905901</v>
      </c>
      <c r="AC80" s="15">
        <v>23.913263000000001</v>
      </c>
      <c r="AD80" s="15">
        <v>23.920549000000001</v>
      </c>
      <c r="AE80" s="15">
        <v>23.927685</v>
      </c>
      <c r="AF80" s="15">
        <v>23.934132000000002</v>
      </c>
      <c r="AG80" s="15">
        <v>23.940826000000001</v>
      </c>
      <c r="AH80" s="15">
        <v>23.947255999999999</v>
      </c>
      <c r="AI80" s="15">
        <v>23.952508999999999</v>
      </c>
      <c r="AJ80" s="15">
        <v>23.958120000000001</v>
      </c>
      <c r="AK80" s="15">
        <v>23.963314</v>
      </c>
      <c r="AL80" s="15">
        <v>23.967725999999999</v>
      </c>
      <c r="AM80" s="8">
        <v>2.6710000000000002E-3</v>
      </c>
    </row>
    <row r="81" spans="1:39" ht="15" customHeight="1" x14ac:dyDescent="0.35">
      <c r="A81" s="7" t="s">
        <v>200</v>
      </c>
      <c r="B81" s="9" t="s">
        <v>47</v>
      </c>
      <c r="C81" s="15">
        <v>29.570543000000001</v>
      </c>
      <c r="D81" s="15">
        <v>29.759772999999999</v>
      </c>
      <c r="E81" s="15">
        <v>29.863192000000002</v>
      </c>
      <c r="F81" s="15">
        <v>30.023313999999999</v>
      </c>
      <c r="G81" s="15">
        <v>30.277435000000001</v>
      </c>
      <c r="H81" s="15">
        <v>30.672449</v>
      </c>
      <c r="I81" s="15">
        <v>31.153305</v>
      </c>
      <c r="J81" s="15">
        <v>31.460905</v>
      </c>
      <c r="K81" s="15">
        <v>31.837681</v>
      </c>
      <c r="L81" s="15">
        <v>32.304389999999998</v>
      </c>
      <c r="M81" s="15">
        <v>32.493893</v>
      </c>
      <c r="N81" s="15">
        <v>32.530628</v>
      </c>
      <c r="O81" s="15">
        <v>32.547474000000001</v>
      </c>
      <c r="P81" s="15">
        <v>32.556750999999998</v>
      </c>
      <c r="Q81" s="15">
        <v>32.563167999999997</v>
      </c>
      <c r="R81" s="15">
        <v>32.566273000000002</v>
      </c>
      <c r="S81" s="15">
        <v>32.569443</v>
      </c>
      <c r="T81" s="15">
        <v>32.573180999999998</v>
      </c>
      <c r="U81" s="15">
        <v>32.578978999999997</v>
      </c>
      <c r="V81" s="15">
        <v>32.584332000000003</v>
      </c>
      <c r="W81" s="15">
        <v>32.590465999999999</v>
      </c>
      <c r="X81" s="15">
        <v>32.595421000000002</v>
      </c>
      <c r="Y81" s="15">
        <v>32.603240999999997</v>
      </c>
      <c r="Z81" s="15">
        <v>32.610774999999997</v>
      </c>
      <c r="AA81" s="15">
        <v>32.617851000000002</v>
      </c>
      <c r="AB81" s="15">
        <v>32.624167999999997</v>
      </c>
      <c r="AC81" s="15">
        <v>32.631293999999997</v>
      </c>
      <c r="AD81" s="15">
        <v>32.637622999999998</v>
      </c>
      <c r="AE81" s="15">
        <v>32.643836999999998</v>
      </c>
      <c r="AF81" s="15">
        <v>32.649203999999997</v>
      </c>
      <c r="AG81" s="15">
        <v>32.654972000000001</v>
      </c>
      <c r="AH81" s="15">
        <v>32.660572000000002</v>
      </c>
      <c r="AI81" s="15">
        <v>32.664802999999999</v>
      </c>
      <c r="AJ81" s="15">
        <v>32.669350000000001</v>
      </c>
      <c r="AK81" s="15">
        <v>32.673656000000001</v>
      </c>
      <c r="AL81" s="15">
        <v>32.677467</v>
      </c>
      <c r="AM81" s="8">
        <v>2.7550000000000001E-3</v>
      </c>
    </row>
    <row r="82" spans="1:39" ht="15" customHeight="1" x14ac:dyDescent="0.35">
      <c r="A82" s="7" t="s">
        <v>199</v>
      </c>
      <c r="B82" s="9" t="s">
        <v>45</v>
      </c>
      <c r="C82" s="15">
        <v>27.153109000000001</v>
      </c>
      <c r="D82" s="15">
        <v>27.254925</v>
      </c>
      <c r="E82" s="15">
        <v>27.344038000000001</v>
      </c>
      <c r="F82" s="15">
        <v>27.459897999999999</v>
      </c>
      <c r="G82" s="15">
        <v>27.588249000000001</v>
      </c>
      <c r="H82" s="15">
        <v>27.791653</v>
      </c>
      <c r="I82" s="15">
        <v>28.156507000000001</v>
      </c>
      <c r="J82" s="15">
        <v>28.275659999999998</v>
      </c>
      <c r="K82" s="15">
        <v>28.494547000000001</v>
      </c>
      <c r="L82" s="15">
        <v>28.909002000000001</v>
      </c>
      <c r="M82" s="15">
        <v>29.09029</v>
      </c>
      <c r="N82" s="15">
        <v>29.099136000000001</v>
      </c>
      <c r="O82" s="15">
        <v>29.111651999999999</v>
      </c>
      <c r="P82" s="15">
        <v>29.126450999999999</v>
      </c>
      <c r="Q82" s="15">
        <v>29.138161</v>
      </c>
      <c r="R82" s="15">
        <v>29.146516999999999</v>
      </c>
      <c r="S82" s="15">
        <v>29.154861</v>
      </c>
      <c r="T82" s="15">
        <v>29.164762</v>
      </c>
      <c r="U82" s="15">
        <v>29.179352000000002</v>
      </c>
      <c r="V82" s="15">
        <v>29.192222999999998</v>
      </c>
      <c r="W82" s="15">
        <v>29.206478000000001</v>
      </c>
      <c r="X82" s="15">
        <v>29.217703</v>
      </c>
      <c r="Y82" s="15">
        <v>29.232409000000001</v>
      </c>
      <c r="Z82" s="15">
        <v>29.247059</v>
      </c>
      <c r="AA82" s="15">
        <v>29.259475999999999</v>
      </c>
      <c r="AB82" s="15">
        <v>29.271453999999999</v>
      </c>
      <c r="AC82" s="15">
        <v>29.284604999999999</v>
      </c>
      <c r="AD82" s="15">
        <v>29.298372000000001</v>
      </c>
      <c r="AE82" s="15">
        <v>29.311895</v>
      </c>
      <c r="AF82" s="15">
        <v>29.324269999999999</v>
      </c>
      <c r="AG82" s="15">
        <v>29.337071999999999</v>
      </c>
      <c r="AH82" s="15">
        <v>29.349443000000001</v>
      </c>
      <c r="AI82" s="15">
        <v>29.359853999999999</v>
      </c>
      <c r="AJ82" s="15">
        <v>29.371009999999998</v>
      </c>
      <c r="AK82" s="15">
        <v>29.381360999999998</v>
      </c>
      <c r="AL82" s="15">
        <v>29.390180999999998</v>
      </c>
      <c r="AM82" s="8">
        <v>2.2209999999999999E-3</v>
      </c>
    </row>
    <row r="83" spans="1:39" ht="15" customHeight="1" x14ac:dyDescent="0.35">
      <c r="A83" s="7" t="s">
        <v>198</v>
      </c>
      <c r="B83" s="9" t="s">
        <v>43</v>
      </c>
      <c r="C83" s="15">
        <v>41.004165999999998</v>
      </c>
      <c r="D83" s="15">
        <v>41.269095999999998</v>
      </c>
      <c r="E83" s="15">
        <v>41.417679</v>
      </c>
      <c r="F83" s="15">
        <v>41.55986</v>
      </c>
      <c r="G83" s="15">
        <v>41.743687000000001</v>
      </c>
      <c r="H83" s="15">
        <v>42.015549</v>
      </c>
      <c r="I83" s="15">
        <v>42.344481999999999</v>
      </c>
      <c r="J83" s="15">
        <v>42.561954</v>
      </c>
      <c r="K83" s="15">
        <v>42.836266000000002</v>
      </c>
      <c r="L83" s="15">
        <v>43.205905999999999</v>
      </c>
      <c r="M83" s="15">
        <v>43.423302</v>
      </c>
      <c r="N83" s="15">
        <v>43.453769999999999</v>
      </c>
      <c r="O83" s="15">
        <v>43.466534000000003</v>
      </c>
      <c r="P83" s="15">
        <v>43.477443999999998</v>
      </c>
      <c r="Q83" s="15">
        <v>43.488483000000002</v>
      </c>
      <c r="R83" s="15">
        <v>43.497535999999997</v>
      </c>
      <c r="S83" s="15">
        <v>43.508941999999998</v>
      </c>
      <c r="T83" s="15">
        <v>43.521056999999999</v>
      </c>
      <c r="U83" s="15">
        <v>43.535187000000001</v>
      </c>
      <c r="V83" s="15">
        <v>43.547367000000001</v>
      </c>
      <c r="W83" s="15">
        <v>43.560493000000001</v>
      </c>
      <c r="X83" s="15">
        <v>43.571564000000002</v>
      </c>
      <c r="Y83" s="15">
        <v>43.584164000000001</v>
      </c>
      <c r="Z83" s="15">
        <v>43.594760999999998</v>
      </c>
      <c r="AA83" s="15">
        <v>43.605297</v>
      </c>
      <c r="AB83" s="15">
        <v>43.614131999999998</v>
      </c>
      <c r="AC83" s="15">
        <v>43.625087999999998</v>
      </c>
      <c r="AD83" s="15">
        <v>43.635264999999997</v>
      </c>
      <c r="AE83" s="15">
        <v>43.645072999999996</v>
      </c>
      <c r="AF83" s="15">
        <v>43.652507999999997</v>
      </c>
      <c r="AG83" s="15">
        <v>43.661102</v>
      </c>
      <c r="AH83" s="15">
        <v>43.669410999999997</v>
      </c>
      <c r="AI83" s="15">
        <v>43.675418999999998</v>
      </c>
      <c r="AJ83" s="15">
        <v>43.681891999999998</v>
      </c>
      <c r="AK83" s="15">
        <v>43.688419000000003</v>
      </c>
      <c r="AL83" s="15">
        <v>43.69453</v>
      </c>
      <c r="AM83" s="8">
        <v>1.681E-3</v>
      </c>
    </row>
    <row r="84" spans="1:39" ht="15" customHeight="1" x14ac:dyDescent="0.3">
      <c r="B84" s="6" t="s">
        <v>197</v>
      </c>
    </row>
    <row r="85" spans="1:39" ht="15" customHeight="1" x14ac:dyDescent="0.35">
      <c r="A85" s="7" t="s">
        <v>196</v>
      </c>
      <c r="B85" s="9" t="s">
        <v>65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8" t="s">
        <v>13</v>
      </c>
    </row>
    <row r="86" spans="1:39" ht="15" customHeight="1" x14ac:dyDescent="0.35">
      <c r="A86" s="7" t="s">
        <v>195</v>
      </c>
      <c r="B86" s="9" t="s">
        <v>63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8" t="s">
        <v>13</v>
      </c>
    </row>
    <row r="87" spans="1:39" ht="15" customHeight="1" x14ac:dyDescent="0.35">
      <c r="A87" s="7" t="s">
        <v>194</v>
      </c>
      <c r="B87" s="9" t="s">
        <v>61</v>
      </c>
      <c r="C87" s="15">
        <v>31.072883999999998</v>
      </c>
      <c r="D87" s="15">
        <v>31.065842</v>
      </c>
      <c r="E87" s="15">
        <v>31.125710000000002</v>
      </c>
      <c r="F87" s="15">
        <v>31.223036</v>
      </c>
      <c r="G87" s="15">
        <v>31.334900000000001</v>
      </c>
      <c r="H87" s="15">
        <v>31.530747999999999</v>
      </c>
      <c r="I87" s="15">
        <v>31.671185999999999</v>
      </c>
      <c r="J87" s="15">
        <v>31.851780000000002</v>
      </c>
      <c r="K87" s="15">
        <v>32.046832999999999</v>
      </c>
      <c r="L87" s="15">
        <v>32.106040999999998</v>
      </c>
      <c r="M87" s="15">
        <v>32.363093999999997</v>
      </c>
      <c r="N87" s="15">
        <v>32.382041999999998</v>
      </c>
      <c r="O87" s="15">
        <v>32.405586</v>
      </c>
      <c r="P87" s="15">
        <v>32.432476000000001</v>
      </c>
      <c r="Q87" s="15">
        <v>32.455844999999997</v>
      </c>
      <c r="R87" s="15">
        <v>32.471432</v>
      </c>
      <c r="S87" s="15">
        <v>32.485039</v>
      </c>
      <c r="T87" s="15">
        <v>32.500239999999998</v>
      </c>
      <c r="U87" s="15">
        <v>32.523018</v>
      </c>
      <c r="V87" s="15">
        <v>32.543007000000003</v>
      </c>
      <c r="W87" s="15">
        <v>32.565005999999997</v>
      </c>
      <c r="X87" s="15">
        <v>32.582096</v>
      </c>
      <c r="Y87" s="15">
        <v>32.604613999999998</v>
      </c>
      <c r="Z87" s="15">
        <v>32.62764</v>
      </c>
      <c r="AA87" s="15">
        <v>32.647109999999998</v>
      </c>
      <c r="AB87" s="15">
        <v>32.665816999999997</v>
      </c>
      <c r="AC87" s="15">
        <v>32.685485999999997</v>
      </c>
      <c r="AD87" s="15">
        <v>32.706477999999997</v>
      </c>
      <c r="AE87" s="15">
        <v>32.727139000000001</v>
      </c>
      <c r="AF87" s="15">
        <v>32.746291999999997</v>
      </c>
      <c r="AG87" s="15">
        <v>32.766089999999998</v>
      </c>
      <c r="AH87" s="15">
        <v>32.785094999999998</v>
      </c>
      <c r="AI87" s="15">
        <v>32.801093999999999</v>
      </c>
      <c r="AJ87" s="15">
        <v>32.818297999999999</v>
      </c>
      <c r="AK87" s="15">
        <v>32.834122000000001</v>
      </c>
      <c r="AL87" s="15">
        <v>32.847458000000003</v>
      </c>
      <c r="AM87" s="8">
        <v>1.642E-3</v>
      </c>
    </row>
    <row r="88" spans="1:39" ht="15" customHeight="1" x14ac:dyDescent="0.35">
      <c r="A88" s="7" t="s">
        <v>193</v>
      </c>
      <c r="B88" s="9" t="s">
        <v>59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8" t="s">
        <v>13</v>
      </c>
    </row>
    <row r="89" spans="1:39" ht="15" customHeight="1" x14ac:dyDescent="0.35">
      <c r="A89" s="7" t="s">
        <v>192</v>
      </c>
      <c r="B89" s="9" t="s">
        <v>57</v>
      </c>
      <c r="C89" s="15">
        <v>47.398761999999998</v>
      </c>
      <c r="D89" s="15">
        <v>47.510902000000002</v>
      </c>
      <c r="E89" s="15">
        <v>47.613647</v>
      </c>
      <c r="F89" s="15">
        <v>47.771712999999998</v>
      </c>
      <c r="G89" s="15">
        <v>48.026057999999999</v>
      </c>
      <c r="H89" s="15">
        <v>48.225093999999999</v>
      </c>
      <c r="I89" s="15">
        <v>48.553452</v>
      </c>
      <c r="J89" s="15">
        <v>48.800879999999999</v>
      </c>
      <c r="K89" s="15">
        <v>49.004826000000001</v>
      </c>
      <c r="L89" s="15">
        <v>49.102187999999998</v>
      </c>
      <c r="M89" s="15">
        <v>49.387065999999997</v>
      </c>
      <c r="N89" s="15">
        <v>49.401741000000001</v>
      </c>
      <c r="O89" s="15">
        <v>49.420791999999999</v>
      </c>
      <c r="P89" s="15">
        <v>49.441971000000002</v>
      </c>
      <c r="Q89" s="15">
        <v>49.457667999999998</v>
      </c>
      <c r="R89" s="15">
        <v>49.468094000000001</v>
      </c>
      <c r="S89" s="15">
        <v>49.478439000000002</v>
      </c>
      <c r="T89" s="15">
        <v>49.490067000000003</v>
      </c>
      <c r="U89" s="15">
        <v>49.507823999999999</v>
      </c>
      <c r="V89" s="15">
        <v>49.523445000000002</v>
      </c>
      <c r="W89" s="15">
        <v>49.541119000000002</v>
      </c>
      <c r="X89" s="15">
        <v>49.555163999999998</v>
      </c>
      <c r="Y89" s="15">
        <v>49.573462999999997</v>
      </c>
      <c r="Z89" s="15">
        <v>49.591408000000001</v>
      </c>
      <c r="AA89" s="15">
        <v>49.606738999999997</v>
      </c>
      <c r="AB89" s="15">
        <v>49.621352999999999</v>
      </c>
      <c r="AC89" s="15">
        <v>49.636947999999997</v>
      </c>
      <c r="AD89" s="15">
        <v>49.653708999999999</v>
      </c>
      <c r="AE89" s="15">
        <v>49.670166000000002</v>
      </c>
      <c r="AF89" s="15">
        <v>49.685226</v>
      </c>
      <c r="AG89" s="15">
        <v>49.700885999999997</v>
      </c>
      <c r="AH89" s="15">
        <v>49.715935000000002</v>
      </c>
      <c r="AI89" s="15">
        <v>49.728512000000002</v>
      </c>
      <c r="AJ89" s="15">
        <v>49.742043000000002</v>
      </c>
      <c r="AK89" s="15">
        <v>49.754539000000001</v>
      </c>
      <c r="AL89" s="15">
        <v>49.765160000000002</v>
      </c>
      <c r="AM89" s="8">
        <v>1.364E-3</v>
      </c>
    </row>
    <row r="90" spans="1:39" ht="15" customHeight="1" x14ac:dyDescent="0.35">
      <c r="A90" s="7" t="s">
        <v>191</v>
      </c>
      <c r="B90" s="9" t="s">
        <v>55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8" t="s">
        <v>13</v>
      </c>
    </row>
    <row r="91" spans="1:39" ht="15" customHeight="1" x14ac:dyDescent="0.35">
      <c r="A91" s="7" t="s">
        <v>190</v>
      </c>
      <c r="B91" s="9" t="s">
        <v>53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8" t="s">
        <v>13</v>
      </c>
    </row>
    <row r="92" spans="1:39" ht="15" customHeight="1" x14ac:dyDescent="0.35">
      <c r="A92" s="7" t="s">
        <v>189</v>
      </c>
      <c r="B92" s="9" t="s">
        <v>51</v>
      </c>
      <c r="C92" s="15">
        <v>46.010998000000001</v>
      </c>
      <c r="D92" s="15">
        <v>46.137405000000001</v>
      </c>
      <c r="E92" s="15">
        <v>46.223571999999997</v>
      </c>
      <c r="F92" s="15">
        <v>46.324863000000001</v>
      </c>
      <c r="G92" s="15">
        <v>46.440178000000003</v>
      </c>
      <c r="H92" s="15">
        <v>46.628632000000003</v>
      </c>
      <c r="I92" s="15">
        <v>46.904819000000003</v>
      </c>
      <c r="J92" s="15">
        <v>47.121417999999998</v>
      </c>
      <c r="K92" s="15">
        <v>47.313960999999999</v>
      </c>
      <c r="L92" s="15">
        <v>47.639609999999998</v>
      </c>
      <c r="M92" s="15">
        <v>47.838093000000001</v>
      </c>
      <c r="N92" s="15">
        <v>47.850963999999998</v>
      </c>
      <c r="O92" s="15">
        <v>47.861099000000003</v>
      </c>
      <c r="P92" s="15">
        <v>47.866985</v>
      </c>
      <c r="Q92" s="15">
        <v>47.875694000000003</v>
      </c>
      <c r="R92" s="15">
        <v>47.884551999999999</v>
      </c>
      <c r="S92" s="15">
        <v>47.898494999999997</v>
      </c>
      <c r="T92" s="15">
        <v>47.912070999999997</v>
      </c>
      <c r="U92" s="15">
        <v>47.925837999999999</v>
      </c>
      <c r="V92" s="15">
        <v>47.937241</v>
      </c>
      <c r="W92" s="15">
        <v>47.949074000000003</v>
      </c>
      <c r="X92" s="15">
        <v>47.959220999999999</v>
      </c>
      <c r="Y92" s="15">
        <v>47.969405999999999</v>
      </c>
      <c r="Z92" s="15">
        <v>47.976863999999999</v>
      </c>
      <c r="AA92" s="15">
        <v>47.984820999999997</v>
      </c>
      <c r="AB92" s="15">
        <v>47.989502000000002</v>
      </c>
      <c r="AC92" s="15">
        <v>47.995925999999997</v>
      </c>
      <c r="AD92" s="15">
        <v>48.001579</v>
      </c>
      <c r="AE92" s="15">
        <v>48.006881999999997</v>
      </c>
      <c r="AF92" s="15">
        <v>48.009906999999998</v>
      </c>
      <c r="AG92" s="15">
        <v>48.014159999999997</v>
      </c>
      <c r="AH92" s="15">
        <v>48.018321999999998</v>
      </c>
      <c r="AI92" s="15">
        <v>48.020781999999997</v>
      </c>
      <c r="AJ92" s="15">
        <v>48.023510000000002</v>
      </c>
      <c r="AK92" s="15">
        <v>48.026744999999998</v>
      </c>
      <c r="AL92" s="15">
        <v>48.030307999999998</v>
      </c>
      <c r="AM92" s="8">
        <v>1.183E-3</v>
      </c>
    </row>
    <row r="93" spans="1:39" ht="15" customHeight="1" x14ac:dyDescent="0.35">
      <c r="A93" s="7" t="s">
        <v>188</v>
      </c>
      <c r="B93" s="9" t="s">
        <v>49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8" t="s">
        <v>13</v>
      </c>
    </row>
    <row r="94" spans="1:39" ht="15" customHeight="1" x14ac:dyDescent="0.35">
      <c r="A94" s="7" t="s">
        <v>187</v>
      </c>
      <c r="B94" s="9" t="s">
        <v>47</v>
      </c>
      <c r="C94" s="15">
        <v>38.391277000000002</v>
      </c>
      <c r="D94" s="15">
        <v>38.580120000000001</v>
      </c>
      <c r="E94" s="15">
        <v>38.677643000000003</v>
      </c>
      <c r="F94" s="15">
        <v>38.834018999999998</v>
      </c>
      <c r="G94" s="15">
        <v>39.081135000000003</v>
      </c>
      <c r="H94" s="15">
        <v>39.475093999999999</v>
      </c>
      <c r="I94" s="15">
        <v>39.971927999999998</v>
      </c>
      <c r="J94" s="15">
        <v>40.285544999999999</v>
      </c>
      <c r="K94" s="15">
        <v>40.654442000000003</v>
      </c>
      <c r="L94" s="15">
        <v>41.121440999999997</v>
      </c>
      <c r="M94" s="15">
        <v>41.331702999999997</v>
      </c>
      <c r="N94" s="15">
        <v>41.365326000000003</v>
      </c>
      <c r="O94" s="15">
        <v>41.380333</v>
      </c>
      <c r="P94" s="15">
        <v>41.388911999999998</v>
      </c>
      <c r="Q94" s="15">
        <v>41.394298999999997</v>
      </c>
      <c r="R94" s="15">
        <v>41.396683000000003</v>
      </c>
      <c r="S94" s="15">
        <v>41.399039999999999</v>
      </c>
      <c r="T94" s="15">
        <v>41.402042000000002</v>
      </c>
      <c r="U94" s="15">
        <v>41.406627999999998</v>
      </c>
      <c r="V94" s="15">
        <v>41.411129000000003</v>
      </c>
      <c r="W94" s="15">
        <v>41.417563999999999</v>
      </c>
      <c r="X94" s="15">
        <v>41.422935000000003</v>
      </c>
      <c r="Y94" s="15">
        <v>41.429451</v>
      </c>
      <c r="Z94" s="15">
        <v>41.435665</v>
      </c>
      <c r="AA94" s="15">
        <v>41.441727</v>
      </c>
      <c r="AB94" s="15">
        <v>41.447056000000003</v>
      </c>
      <c r="AC94" s="15">
        <v>41.453147999999999</v>
      </c>
      <c r="AD94" s="15">
        <v>41.458218000000002</v>
      </c>
      <c r="AE94" s="15">
        <v>41.463130999999997</v>
      </c>
      <c r="AF94" s="15">
        <v>41.467219999999998</v>
      </c>
      <c r="AG94" s="15">
        <v>41.471626000000001</v>
      </c>
      <c r="AH94" s="15">
        <v>41.475940999999999</v>
      </c>
      <c r="AI94" s="15">
        <v>41.479233000000001</v>
      </c>
      <c r="AJ94" s="15">
        <v>41.482773000000002</v>
      </c>
      <c r="AK94" s="15">
        <v>41.486156000000001</v>
      </c>
      <c r="AL94" s="15">
        <v>41.489184999999999</v>
      </c>
      <c r="AM94" s="8">
        <v>2.14E-3</v>
      </c>
    </row>
    <row r="95" spans="1:39" ht="15" customHeight="1" x14ac:dyDescent="0.35">
      <c r="A95" s="7" t="s">
        <v>186</v>
      </c>
      <c r="B95" s="9" t="s">
        <v>45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8" t="s">
        <v>13</v>
      </c>
    </row>
    <row r="96" spans="1:39" ht="15" customHeight="1" x14ac:dyDescent="0.35">
      <c r="A96" s="7" t="s">
        <v>185</v>
      </c>
      <c r="B96" s="9" t="s">
        <v>43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8" t="s">
        <v>13</v>
      </c>
    </row>
    <row r="98" spans="1:39" ht="15" customHeight="1" x14ac:dyDescent="0.3">
      <c r="B98" s="6" t="s">
        <v>184</v>
      </c>
    </row>
    <row r="99" spans="1:39" ht="15" customHeight="1" x14ac:dyDescent="0.35">
      <c r="A99" s="7" t="s">
        <v>183</v>
      </c>
      <c r="B99" s="9" t="s">
        <v>65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8" t="s">
        <v>13</v>
      </c>
    </row>
    <row r="100" spans="1:39" ht="15" customHeight="1" x14ac:dyDescent="0.35">
      <c r="A100" s="7" t="s">
        <v>182</v>
      </c>
      <c r="B100" s="9" t="s">
        <v>63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8" t="s">
        <v>13</v>
      </c>
    </row>
    <row r="101" spans="1:39" ht="15" customHeight="1" x14ac:dyDescent="0.35">
      <c r="A101" s="7" t="s">
        <v>181</v>
      </c>
      <c r="B101" s="9" t="s">
        <v>61</v>
      </c>
      <c r="C101" s="15">
        <v>29.58746</v>
      </c>
      <c r="D101" s="15">
        <v>29.586877999999999</v>
      </c>
      <c r="E101" s="15">
        <v>29.651060000000001</v>
      </c>
      <c r="F101" s="15">
        <v>29.748449000000001</v>
      </c>
      <c r="G101" s="15">
        <v>29.856439999999999</v>
      </c>
      <c r="H101" s="15">
        <v>30.046101</v>
      </c>
      <c r="I101" s="15">
        <v>30.182617</v>
      </c>
      <c r="J101" s="15">
        <v>30.356166999999999</v>
      </c>
      <c r="K101" s="15">
        <v>30.553459</v>
      </c>
      <c r="L101" s="15">
        <v>30.615563999999999</v>
      </c>
      <c r="M101" s="15">
        <v>30.904999</v>
      </c>
      <c r="N101" s="15">
        <v>30.924002000000002</v>
      </c>
      <c r="O101" s="15">
        <v>30.948214</v>
      </c>
      <c r="P101" s="15">
        <v>30.974772999999999</v>
      </c>
      <c r="Q101" s="15">
        <v>30.997935999999999</v>
      </c>
      <c r="R101" s="15">
        <v>31.013480999999999</v>
      </c>
      <c r="S101" s="15">
        <v>31.027372</v>
      </c>
      <c r="T101" s="15">
        <v>31.042625000000001</v>
      </c>
      <c r="U101" s="15">
        <v>31.065314999999998</v>
      </c>
      <c r="V101" s="15">
        <v>31.085245</v>
      </c>
      <c r="W101" s="15">
        <v>31.107185000000001</v>
      </c>
      <c r="X101" s="15">
        <v>31.124213999999998</v>
      </c>
      <c r="Y101" s="15">
        <v>31.146560999999998</v>
      </c>
      <c r="Z101" s="15">
        <v>31.168886000000001</v>
      </c>
      <c r="AA101" s="15">
        <v>31.188310999999999</v>
      </c>
      <c r="AB101" s="15">
        <v>31.206907000000001</v>
      </c>
      <c r="AC101" s="15">
        <v>31.226531999999999</v>
      </c>
      <c r="AD101" s="15">
        <v>31.247450000000001</v>
      </c>
      <c r="AE101" s="15">
        <v>31.268032000000002</v>
      </c>
      <c r="AF101" s="15">
        <v>31.287034999999999</v>
      </c>
      <c r="AG101" s="15">
        <v>31.306743999999998</v>
      </c>
      <c r="AH101" s="15">
        <v>31.325657</v>
      </c>
      <c r="AI101" s="15">
        <v>31.341536000000001</v>
      </c>
      <c r="AJ101" s="15">
        <v>31.358635</v>
      </c>
      <c r="AK101" s="15">
        <v>31.374361</v>
      </c>
      <c r="AL101" s="15">
        <v>31.387651000000002</v>
      </c>
      <c r="AM101" s="8">
        <v>1.7390000000000001E-3</v>
      </c>
    </row>
    <row r="102" spans="1:39" ht="15" customHeight="1" x14ac:dyDescent="0.35">
      <c r="A102" s="7" t="s">
        <v>180</v>
      </c>
      <c r="B102" s="9" t="s">
        <v>59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8" t="s">
        <v>13</v>
      </c>
    </row>
    <row r="103" spans="1:39" ht="15" customHeight="1" x14ac:dyDescent="0.35">
      <c r="A103" s="7" t="s">
        <v>179</v>
      </c>
      <c r="B103" s="9" t="s">
        <v>57</v>
      </c>
      <c r="C103" s="15">
        <v>45.913333999999999</v>
      </c>
      <c r="D103" s="15">
        <v>46.037112999999998</v>
      </c>
      <c r="E103" s="15">
        <v>46.150588999999997</v>
      </c>
      <c r="F103" s="15">
        <v>46.302833999999997</v>
      </c>
      <c r="G103" s="15">
        <v>46.547767999999998</v>
      </c>
      <c r="H103" s="15">
        <v>46.739806999999999</v>
      </c>
      <c r="I103" s="15">
        <v>47.058472000000002</v>
      </c>
      <c r="J103" s="15">
        <v>47.303131</v>
      </c>
      <c r="K103" s="15">
        <v>47.512771999999998</v>
      </c>
      <c r="L103" s="15">
        <v>47.620144000000003</v>
      </c>
      <c r="M103" s="15">
        <v>47.943038999999999</v>
      </c>
      <c r="N103" s="15">
        <v>47.957889999999999</v>
      </c>
      <c r="O103" s="15">
        <v>47.977702999999998</v>
      </c>
      <c r="P103" s="15">
        <v>47.998885999999999</v>
      </c>
      <c r="Q103" s="15">
        <v>48.014277999999997</v>
      </c>
      <c r="R103" s="15">
        <v>48.025252999999999</v>
      </c>
      <c r="S103" s="15">
        <v>48.035682999999999</v>
      </c>
      <c r="T103" s="15">
        <v>48.047398000000001</v>
      </c>
      <c r="U103" s="15">
        <v>48.065928999999997</v>
      </c>
      <c r="V103" s="15">
        <v>48.082405000000001</v>
      </c>
      <c r="W103" s="15">
        <v>48.100754000000002</v>
      </c>
      <c r="X103" s="15">
        <v>48.114860999999998</v>
      </c>
      <c r="Y103" s="15">
        <v>48.133235999999997</v>
      </c>
      <c r="Z103" s="15">
        <v>48.151221999999997</v>
      </c>
      <c r="AA103" s="15">
        <v>48.166621999999997</v>
      </c>
      <c r="AB103" s="15">
        <v>48.181277999999999</v>
      </c>
      <c r="AC103" s="15">
        <v>48.196877000000001</v>
      </c>
      <c r="AD103" s="15">
        <v>48.213577000000001</v>
      </c>
      <c r="AE103" s="15">
        <v>48.229973000000001</v>
      </c>
      <c r="AF103" s="15">
        <v>48.245089999999998</v>
      </c>
      <c r="AG103" s="15">
        <v>48.260708000000001</v>
      </c>
      <c r="AH103" s="15">
        <v>48.275719000000002</v>
      </c>
      <c r="AI103" s="15">
        <v>48.288348999999997</v>
      </c>
      <c r="AJ103" s="15">
        <v>48.301929000000001</v>
      </c>
      <c r="AK103" s="15">
        <v>48.314475999999999</v>
      </c>
      <c r="AL103" s="15">
        <v>48.325130000000001</v>
      </c>
      <c r="AM103" s="8">
        <v>1.428E-3</v>
      </c>
    </row>
    <row r="104" spans="1:39" ht="15" customHeight="1" x14ac:dyDescent="0.35">
      <c r="A104" s="7" t="s">
        <v>178</v>
      </c>
      <c r="B104" s="9" t="s">
        <v>55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8" t="s">
        <v>13</v>
      </c>
    </row>
    <row r="105" spans="1:39" ht="15" customHeight="1" x14ac:dyDescent="0.35">
      <c r="A105" s="7" t="s">
        <v>177</v>
      </c>
      <c r="B105" s="9" t="s">
        <v>53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8" t="s">
        <v>13</v>
      </c>
    </row>
    <row r="106" spans="1:39" ht="15" customHeight="1" x14ac:dyDescent="0.35">
      <c r="A106" s="7" t="s">
        <v>176</v>
      </c>
      <c r="B106" s="9" t="s">
        <v>51</v>
      </c>
      <c r="C106" s="15">
        <v>45.009590000000003</v>
      </c>
      <c r="D106" s="15">
        <v>45.140469000000003</v>
      </c>
      <c r="E106" s="15">
        <v>45.232982999999997</v>
      </c>
      <c r="F106" s="15">
        <v>45.340088000000002</v>
      </c>
      <c r="G106" s="15">
        <v>45.460667000000001</v>
      </c>
      <c r="H106" s="15">
        <v>45.650295</v>
      </c>
      <c r="I106" s="15">
        <v>45.921486000000002</v>
      </c>
      <c r="J106" s="15">
        <v>46.150326</v>
      </c>
      <c r="K106" s="15">
        <v>46.353287000000002</v>
      </c>
      <c r="L106" s="15">
        <v>46.699955000000003</v>
      </c>
      <c r="M106" s="15">
        <v>46.897820000000003</v>
      </c>
      <c r="N106" s="15">
        <v>46.910415999999998</v>
      </c>
      <c r="O106" s="15">
        <v>46.922504000000004</v>
      </c>
      <c r="P106" s="15">
        <v>46.928294999999999</v>
      </c>
      <c r="Q106" s="15">
        <v>46.937663999999998</v>
      </c>
      <c r="R106" s="15">
        <v>46.946528999999998</v>
      </c>
      <c r="S106" s="15">
        <v>46.958281999999997</v>
      </c>
      <c r="T106" s="15">
        <v>46.972411999999998</v>
      </c>
      <c r="U106" s="15">
        <v>46.985512</v>
      </c>
      <c r="V106" s="15">
        <v>46.997402000000001</v>
      </c>
      <c r="W106" s="15">
        <v>47.009773000000003</v>
      </c>
      <c r="X106" s="15">
        <v>47.018554999999999</v>
      </c>
      <c r="Y106" s="15">
        <v>47.027648999999997</v>
      </c>
      <c r="Z106" s="15">
        <v>47.035023000000002</v>
      </c>
      <c r="AA106" s="15">
        <v>47.042976000000003</v>
      </c>
      <c r="AB106" s="15">
        <v>47.047595999999999</v>
      </c>
      <c r="AC106" s="15">
        <v>47.054637999999997</v>
      </c>
      <c r="AD106" s="15">
        <v>47.060927999999997</v>
      </c>
      <c r="AE106" s="15">
        <v>47.066943999999999</v>
      </c>
      <c r="AF106" s="15">
        <v>47.069965000000003</v>
      </c>
      <c r="AG106" s="15">
        <v>47.074466999999999</v>
      </c>
      <c r="AH106" s="15">
        <v>47.078921999999999</v>
      </c>
      <c r="AI106" s="15">
        <v>47.081383000000002</v>
      </c>
      <c r="AJ106" s="15">
        <v>47.084125999999998</v>
      </c>
      <c r="AK106" s="15">
        <v>47.087390999999997</v>
      </c>
      <c r="AL106" s="15">
        <v>47.091068</v>
      </c>
      <c r="AM106" s="8">
        <v>1.245E-3</v>
      </c>
    </row>
    <row r="107" spans="1:39" ht="15" customHeight="1" x14ac:dyDescent="0.35">
      <c r="A107" s="7" t="s">
        <v>175</v>
      </c>
      <c r="B107" s="9" t="s">
        <v>49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8" t="s">
        <v>13</v>
      </c>
    </row>
    <row r="108" spans="1:39" ht="15" customHeight="1" x14ac:dyDescent="0.35">
      <c r="A108" s="7" t="s">
        <v>174</v>
      </c>
      <c r="B108" s="9" t="s">
        <v>47</v>
      </c>
      <c r="C108" s="15">
        <v>37.389870000000002</v>
      </c>
      <c r="D108" s="15">
        <v>37.580967000000001</v>
      </c>
      <c r="E108" s="15">
        <v>37.684994000000003</v>
      </c>
      <c r="F108" s="15">
        <v>37.847157000000003</v>
      </c>
      <c r="G108" s="15">
        <v>38.103127000000001</v>
      </c>
      <c r="H108" s="15">
        <v>38.498226000000003</v>
      </c>
      <c r="I108" s="15">
        <v>38.980473000000003</v>
      </c>
      <c r="J108" s="15">
        <v>39.295135000000002</v>
      </c>
      <c r="K108" s="15">
        <v>39.673614999999998</v>
      </c>
      <c r="L108" s="15">
        <v>40.151184000000001</v>
      </c>
      <c r="M108" s="15">
        <v>40.341568000000002</v>
      </c>
      <c r="N108" s="15">
        <v>40.383324000000002</v>
      </c>
      <c r="O108" s="15">
        <v>40.399796000000002</v>
      </c>
      <c r="P108" s="15">
        <v>40.407634999999999</v>
      </c>
      <c r="Q108" s="15">
        <v>40.412917999999998</v>
      </c>
      <c r="R108" s="15">
        <v>40.415165000000002</v>
      </c>
      <c r="S108" s="15">
        <v>40.417492000000003</v>
      </c>
      <c r="T108" s="15">
        <v>40.420485999999997</v>
      </c>
      <c r="U108" s="15">
        <v>40.424563999999997</v>
      </c>
      <c r="V108" s="15">
        <v>40.428314</v>
      </c>
      <c r="W108" s="15">
        <v>40.432696999999997</v>
      </c>
      <c r="X108" s="15">
        <v>40.436084999999999</v>
      </c>
      <c r="Y108" s="15">
        <v>40.441611999999999</v>
      </c>
      <c r="Z108" s="15">
        <v>40.447268999999999</v>
      </c>
      <c r="AA108" s="15">
        <v>40.452835</v>
      </c>
      <c r="AB108" s="15">
        <v>40.457630000000002</v>
      </c>
      <c r="AC108" s="15">
        <v>40.463214999999998</v>
      </c>
      <c r="AD108" s="15">
        <v>40.467903</v>
      </c>
      <c r="AE108" s="15">
        <v>40.472523000000002</v>
      </c>
      <c r="AF108" s="15">
        <v>40.476363999999997</v>
      </c>
      <c r="AG108" s="15">
        <v>40.480598000000001</v>
      </c>
      <c r="AH108" s="15">
        <v>40.484741</v>
      </c>
      <c r="AI108" s="15">
        <v>40.487709000000002</v>
      </c>
      <c r="AJ108" s="15">
        <v>40.490917000000003</v>
      </c>
      <c r="AK108" s="15">
        <v>40.493999000000002</v>
      </c>
      <c r="AL108" s="15">
        <v>40.496806999999997</v>
      </c>
      <c r="AM108" s="8">
        <v>2.2000000000000001E-3</v>
      </c>
    </row>
    <row r="109" spans="1:39" ht="15" customHeight="1" x14ac:dyDescent="0.35">
      <c r="A109" s="7" t="s">
        <v>173</v>
      </c>
      <c r="B109" s="9" t="s">
        <v>45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8" t="s">
        <v>13</v>
      </c>
    </row>
    <row r="110" spans="1:39" ht="15" customHeight="1" x14ac:dyDescent="0.35">
      <c r="A110" s="7" t="s">
        <v>172</v>
      </c>
      <c r="B110" s="9" t="s">
        <v>43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8" t="s">
        <v>13</v>
      </c>
    </row>
    <row r="112" spans="1:39" ht="15" customHeight="1" x14ac:dyDescent="0.3">
      <c r="B112" s="6" t="s">
        <v>171</v>
      </c>
    </row>
    <row r="113" spans="1:39" ht="15" customHeight="1" x14ac:dyDescent="0.35">
      <c r="A113" s="7" t="s">
        <v>170</v>
      </c>
      <c r="B113" s="9" t="s">
        <v>65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8" t="s">
        <v>13</v>
      </c>
    </row>
    <row r="114" spans="1:39" ht="15" customHeight="1" x14ac:dyDescent="0.35">
      <c r="A114" s="7" t="s">
        <v>169</v>
      </c>
      <c r="B114" s="9" t="s">
        <v>63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8" t="s">
        <v>13</v>
      </c>
    </row>
    <row r="115" spans="1:39" ht="15" customHeight="1" x14ac:dyDescent="0.35">
      <c r="A115" s="7" t="s">
        <v>168</v>
      </c>
      <c r="B115" s="9" t="s">
        <v>61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8" t="s">
        <v>13</v>
      </c>
    </row>
    <row r="116" spans="1:39" ht="15" customHeight="1" x14ac:dyDescent="0.35">
      <c r="A116" s="7" t="s">
        <v>167</v>
      </c>
      <c r="B116" s="9" t="s">
        <v>59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8" t="s">
        <v>13</v>
      </c>
    </row>
    <row r="117" spans="1:39" ht="15" customHeight="1" x14ac:dyDescent="0.35">
      <c r="A117" s="7" t="s">
        <v>166</v>
      </c>
      <c r="B117" s="9" t="s">
        <v>57</v>
      </c>
      <c r="C117" s="15">
        <v>45.446010999999999</v>
      </c>
      <c r="D117" s="15">
        <v>45.565314999999998</v>
      </c>
      <c r="E117" s="15">
        <v>45.673439000000002</v>
      </c>
      <c r="F117" s="15">
        <v>45.826248</v>
      </c>
      <c r="G117" s="15">
        <v>46.073635000000003</v>
      </c>
      <c r="H117" s="15">
        <v>46.268985999999998</v>
      </c>
      <c r="I117" s="15">
        <v>46.588554000000002</v>
      </c>
      <c r="J117" s="15">
        <v>46.837043999999999</v>
      </c>
      <c r="K117" s="15">
        <v>47.051803999999997</v>
      </c>
      <c r="L117" s="15">
        <v>47.161628999999998</v>
      </c>
      <c r="M117" s="15">
        <v>47.475268999999997</v>
      </c>
      <c r="N117" s="15">
        <v>47.490279999999998</v>
      </c>
      <c r="O117" s="15">
        <v>47.509903000000001</v>
      </c>
      <c r="P117" s="15">
        <v>47.531447999999997</v>
      </c>
      <c r="Q117" s="15">
        <v>47.547263999999998</v>
      </c>
      <c r="R117" s="15">
        <v>47.558044000000002</v>
      </c>
      <c r="S117" s="15">
        <v>47.568550000000002</v>
      </c>
      <c r="T117" s="15">
        <v>47.580359999999999</v>
      </c>
      <c r="U117" s="15">
        <v>47.598354</v>
      </c>
      <c r="V117" s="15">
        <v>47.614333999999999</v>
      </c>
      <c r="W117" s="15">
        <v>47.632792999999999</v>
      </c>
      <c r="X117" s="15">
        <v>47.646942000000003</v>
      </c>
      <c r="Y117" s="15">
        <v>47.665379000000001</v>
      </c>
      <c r="Z117" s="15">
        <v>47.683413999999999</v>
      </c>
      <c r="AA117" s="15">
        <v>47.698813999999999</v>
      </c>
      <c r="AB117" s="15">
        <v>47.713470000000001</v>
      </c>
      <c r="AC117" s="15">
        <v>47.729045999999997</v>
      </c>
      <c r="AD117" s="15">
        <v>47.745693000000003</v>
      </c>
      <c r="AE117" s="15">
        <v>47.762096</v>
      </c>
      <c r="AF117" s="15">
        <v>47.777115000000002</v>
      </c>
      <c r="AG117" s="15">
        <v>47.792670999999999</v>
      </c>
      <c r="AH117" s="15">
        <v>47.807613000000003</v>
      </c>
      <c r="AI117" s="15">
        <v>47.820098999999999</v>
      </c>
      <c r="AJ117" s="15">
        <v>47.833526999999997</v>
      </c>
      <c r="AK117" s="15">
        <v>47.845908999999999</v>
      </c>
      <c r="AL117" s="15">
        <v>47.856425999999999</v>
      </c>
      <c r="AM117" s="8">
        <v>1.444E-3</v>
      </c>
    </row>
    <row r="118" spans="1:39" ht="15" customHeight="1" x14ac:dyDescent="0.35">
      <c r="A118" s="7" t="s">
        <v>165</v>
      </c>
      <c r="B118" s="9" t="s">
        <v>55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8" t="s">
        <v>13</v>
      </c>
    </row>
    <row r="119" spans="1:39" ht="15" customHeight="1" x14ac:dyDescent="0.35">
      <c r="A119" s="7" t="s">
        <v>164</v>
      </c>
      <c r="B119" s="9" t="s">
        <v>53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8" t="s">
        <v>13</v>
      </c>
    </row>
    <row r="120" spans="1:39" ht="15" customHeight="1" x14ac:dyDescent="0.35">
      <c r="A120" s="7" t="s">
        <v>163</v>
      </c>
      <c r="B120" s="9" t="s">
        <v>51</v>
      </c>
      <c r="C120" s="15">
        <v>46.161200999999998</v>
      </c>
      <c r="D120" s="15">
        <v>46.289009</v>
      </c>
      <c r="E120" s="15">
        <v>46.378120000000003</v>
      </c>
      <c r="F120" s="15">
        <v>46.482295999999998</v>
      </c>
      <c r="G120" s="15">
        <v>46.600414000000001</v>
      </c>
      <c r="H120" s="15">
        <v>46.789817999999997</v>
      </c>
      <c r="I120" s="15">
        <v>47.062874000000001</v>
      </c>
      <c r="J120" s="15">
        <v>47.282795</v>
      </c>
      <c r="K120" s="15">
        <v>47.481513999999997</v>
      </c>
      <c r="L120" s="15">
        <v>47.818508000000001</v>
      </c>
      <c r="M120" s="15">
        <v>48.015064000000002</v>
      </c>
      <c r="N120" s="15">
        <v>48.027831999999997</v>
      </c>
      <c r="O120" s="15">
        <v>48.037627999999998</v>
      </c>
      <c r="P120" s="15">
        <v>48.043880000000001</v>
      </c>
      <c r="Q120" s="15">
        <v>48.053677</v>
      </c>
      <c r="R120" s="15">
        <v>48.062908</v>
      </c>
      <c r="S120" s="15">
        <v>48.075417000000002</v>
      </c>
      <c r="T120" s="15">
        <v>48.089539000000002</v>
      </c>
      <c r="U120" s="15">
        <v>48.103394000000002</v>
      </c>
      <c r="V120" s="15">
        <v>48.115394999999999</v>
      </c>
      <c r="W120" s="15">
        <v>48.127670000000002</v>
      </c>
      <c r="X120" s="15">
        <v>48.137138</v>
      </c>
      <c r="Y120" s="15">
        <v>48.147334999999998</v>
      </c>
      <c r="Z120" s="15">
        <v>48.155040999999997</v>
      </c>
      <c r="AA120" s="15">
        <v>48.163490000000003</v>
      </c>
      <c r="AB120" s="15">
        <v>48.168652000000002</v>
      </c>
      <c r="AC120" s="15">
        <v>48.176074999999997</v>
      </c>
      <c r="AD120" s="15">
        <v>48.182563999999999</v>
      </c>
      <c r="AE120" s="15">
        <v>48.188896</v>
      </c>
      <c r="AF120" s="15">
        <v>48.192169</v>
      </c>
      <c r="AG120" s="15">
        <v>48.196944999999999</v>
      </c>
      <c r="AH120" s="15">
        <v>48.201653</v>
      </c>
      <c r="AI120" s="15">
        <v>48.204273000000001</v>
      </c>
      <c r="AJ120" s="15">
        <v>48.207203</v>
      </c>
      <c r="AK120" s="15">
        <v>48.210613000000002</v>
      </c>
      <c r="AL120" s="15">
        <v>48.214207000000002</v>
      </c>
      <c r="AM120" s="8">
        <v>1.199E-3</v>
      </c>
    </row>
    <row r="121" spans="1:39" ht="15" customHeight="1" x14ac:dyDescent="0.35">
      <c r="A121" s="7" t="s">
        <v>162</v>
      </c>
      <c r="B121" s="9" t="s">
        <v>49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8" t="s">
        <v>13</v>
      </c>
    </row>
    <row r="122" spans="1:39" ht="15" customHeight="1" x14ac:dyDescent="0.35">
      <c r="A122" s="7" t="s">
        <v>161</v>
      </c>
      <c r="B122" s="9" t="s">
        <v>47</v>
      </c>
      <c r="C122" s="15">
        <v>38.541488999999999</v>
      </c>
      <c r="D122" s="15">
        <v>38.729979999999998</v>
      </c>
      <c r="E122" s="15">
        <v>38.830933000000002</v>
      </c>
      <c r="F122" s="15">
        <v>38.989162</v>
      </c>
      <c r="G122" s="15">
        <v>39.240692000000003</v>
      </c>
      <c r="H122" s="15">
        <v>39.635330000000003</v>
      </c>
      <c r="I122" s="15">
        <v>40.122962999999999</v>
      </c>
      <c r="J122" s="15">
        <v>40.431091000000002</v>
      </c>
      <c r="K122" s="15">
        <v>40.804333</v>
      </c>
      <c r="L122" s="15">
        <v>41.270611000000002</v>
      </c>
      <c r="M122" s="15">
        <v>41.468707999999999</v>
      </c>
      <c r="N122" s="15">
        <v>41.502872000000004</v>
      </c>
      <c r="O122" s="15">
        <v>41.517356999999997</v>
      </c>
      <c r="P122" s="15">
        <v>41.526378999999999</v>
      </c>
      <c r="Q122" s="15">
        <v>41.532390999999997</v>
      </c>
      <c r="R122" s="15">
        <v>41.535217000000003</v>
      </c>
      <c r="S122" s="15">
        <v>41.538063000000001</v>
      </c>
      <c r="T122" s="15">
        <v>41.541412000000001</v>
      </c>
      <c r="U122" s="15">
        <v>41.546612000000003</v>
      </c>
      <c r="V122" s="15">
        <v>41.551498000000002</v>
      </c>
      <c r="W122" s="15">
        <v>41.557307999999999</v>
      </c>
      <c r="X122" s="15">
        <v>41.563353999999997</v>
      </c>
      <c r="Y122" s="15">
        <v>41.570869000000002</v>
      </c>
      <c r="Z122" s="15">
        <v>41.577979999999997</v>
      </c>
      <c r="AA122" s="15">
        <v>41.584721000000002</v>
      </c>
      <c r="AB122" s="15">
        <v>41.590721000000002</v>
      </c>
      <c r="AC122" s="15">
        <v>41.597515000000001</v>
      </c>
      <c r="AD122" s="15">
        <v>41.603436000000002</v>
      </c>
      <c r="AE122" s="15">
        <v>41.609229999999997</v>
      </c>
      <c r="AF122" s="15">
        <v>41.614227</v>
      </c>
      <c r="AG122" s="15">
        <v>41.619594999999997</v>
      </c>
      <c r="AH122" s="15">
        <v>41.624854999999997</v>
      </c>
      <c r="AI122" s="15">
        <v>41.628796000000001</v>
      </c>
      <c r="AJ122" s="15">
        <v>41.633040999999999</v>
      </c>
      <c r="AK122" s="15">
        <v>41.637065999999997</v>
      </c>
      <c r="AL122" s="15">
        <v>41.640647999999999</v>
      </c>
      <c r="AM122" s="8">
        <v>2.1329999999999999E-3</v>
      </c>
    </row>
    <row r="123" spans="1:39" ht="15" customHeight="1" x14ac:dyDescent="0.35">
      <c r="A123" s="7" t="s">
        <v>160</v>
      </c>
      <c r="B123" s="9" t="s">
        <v>45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8" t="s">
        <v>13</v>
      </c>
    </row>
    <row r="124" spans="1:39" ht="15" customHeight="1" x14ac:dyDescent="0.35">
      <c r="A124" s="7" t="s">
        <v>159</v>
      </c>
      <c r="B124" s="9" t="s">
        <v>43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8" t="s">
        <v>13</v>
      </c>
    </row>
    <row r="125" spans="1:39" ht="15" customHeight="1" x14ac:dyDescent="0.3">
      <c r="B125" s="6" t="s">
        <v>158</v>
      </c>
    </row>
    <row r="126" spans="1:39" ht="15" customHeight="1" x14ac:dyDescent="0.35">
      <c r="A126" s="7" t="s">
        <v>157</v>
      </c>
      <c r="B126" s="9" t="s">
        <v>65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8" t="s">
        <v>13</v>
      </c>
    </row>
    <row r="127" spans="1:39" ht="15" customHeight="1" x14ac:dyDescent="0.35">
      <c r="A127" s="7" t="s">
        <v>156</v>
      </c>
      <c r="B127" s="9" t="s">
        <v>63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8" t="s">
        <v>13</v>
      </c>
    </row>
    <row r="128" spans="1:39" ht="15" customHeight="1" x14ac:dyDescent="0.35">
      <c r="A128" s="7" t="s">
        <v>155</v>
      </c>
      <c r="B128" s="9" t="s">
        <v>61</v>
      </c>
      <c r="C128" s="15">
        <v>28.919854999999998</v>
      </c>
      <c r="D128" s="15">
        <v>28.9207</v>
      </c>
      <c r="E128" s="15">
        <v>28.989795999999998</v>
      </c>
      <c r="F128" s="15">
        <v>29.087446</v>
      </c>
      <c r="G128" s="15">
        <v>29.194303999999999</v>
      </c>
      <c r="H128" s="15">
        <v>29.378748000000002</v>
      </c>
      <c r="I128" s="15">
        <v>29.512892000000001</v>
      </c>
      <c r="J128" s="15">
        <v>29.6875</v>
      </c>
      <c r="K128" s="15">
        <v>29.880711000000002</v>
      </c>
      <c r="L128" s="15">
        <v>29.946370999999999</v>
      </c>
      <c r="M128" s="15">
        <v>30.230709000000001</v>
      </c>
      <c r="N128" s="15">
        <v>30.249745999999998</v>
      </c>
      <c r="O128" s="15">
        <v>30.273938999999999</v>
      </c>
      <c r="P128" s="15">
        <v>30.300549</v>
      </c>
      <c r="Q128" s="15">
        <v>30.323732</v>
      </c>
      <c r="R128" s="15">
        <v>30.339265999999999</v>
      </c>
      <c r="S128" s="15">
        <v>30.353145999999999</v>
      </c>
      <c r="T128" s="15">
        <v>30.368393000000001</v>
      </c>
      <c r="U128" s="15">
        <v>30.391054</v>
      </c>
      <c r="V128" s="15">
        <v>30.410958999999998</v>
      </c>
      <c r="W128" s="15">
        <v>30.432858</v>
      </c>
      <c r="X128" s="15">
        <v>30.449843999999999</v>
      </c>
      <c r="Y128" s="15">
        <v>30.472117999999998</v>
      </c>
      <c r="Z128" s="15">
        <v>30.494398</v>
      </c>
      <c r="AA128" s="15">
        <v>30.513764999999999</v>
      </c>
      <c r="AB128" s="15">
        <v>30.532278000000002</v>
      </c>
      <c r="AC128" s="15">
        <v>30.551805000000002</v>
      </c>
      <c r="AD128" s="15">
        <v>30.572607000000001</v>
      </c>
      <c r="AE128" s="15">
        <v>30.593064999999999</v>
      </c>
      <c r="AF128" s="15">
        <v>30.611937999999999</v>
      </c>
      <c r="AG128" s="15">
        <v>30.631502000000001</v>
      </c>
      <c r="AH128" s="15">
        <v>30.650274</v>
      </c>
      <c r="AI128" s="15">
        <v>30.66601</v>
      </c>
      <c r="AJ128" s="15">
        <v>30.682950999999999</v>
      </c>
      <c r="AK128" s="15">
        <v>30.698533999999999</v>
      </c>
      <c r="AL128" s="15">
        <v>30.711693</v>
      </c>
      <c r="AM128" s="8">
        <v>1.769E-3</v>
      </c>
    </row>
    <row r="129" spans="1:39" ht="15" customHeight="1" x14ac:dyDescent="0.35">
      <c r="A129" s="7" t="s">
        <v>154</v>
      </c>
      <c r="B129" s="9" t="s">
        <v>59</v>
      </c>
      <c r="C129" s="15">
        <v>30.307713</v>
      </c>
      <c r="D129" s="15">
        <v>30.422654999999999</v>
      </c>
      <c r="E129" s="15">
        <v>30.507669</v>
      </c>
      <c r="F129" s="15">
        <v>30.621549999999999</v>
      </c>
      <c r="G129" s="15">
        <v>30.777670000000001</v>
      </c>
      <c r="H129" s="15">
        <v>30.964763999999999</v>
      </c>
      <c r="I129" s="15">
        <v>31.101727</v>
      </c>
      <c r="J129" s="15">
        <v>31.243483999999999</v>
      </c>
      <c r="K129" s="15">
        <v>31.426006000000001</v>
      </c>
      <c r="L129" s="15">
        <v>31.498923999999999</v>
      </c>
      <c r="M129" s="15">
        <v>31.824141000000001</v>
      </c>
      <c r="N129" s="15">
        <v>31.842455000000001</v>
      </c>
      <c r="O129" s="15">
        <v>31.86495</v>
      </c>
      <c r="P129" s="15">
        <v>31.889462000000002</v>
      </c>
      <c r="Q129" s="15">
        <v>31.911541</v>
      </c>
      <c r="R129" s="15">
        <v>31.926117000000001</v>
      </c>
      <c r="S129" s="15">
        <v>31.939404</v>
      </c>
      <c r="T129" s="15">
        <v>31.953942999999999</v>
      </c>
      <c r="U129" s="15">
        <v>31.975415999999999</v>
      </c>
      <c r="V129" s="15">
        <v>31.994259</v>
      </c>
      <c r="W129" s="15">
        <v>32.014964999999997</v>
      </c>
      <c r="X129" s="15">
        <v>32.031010000000002</v>
      </c>
      <c r="Y129" s="15">
        <v>32.052021000000003</v>
      </c>
      <c r="Z129" s="15">
        <v>32.072968000000003</v>
      </c>
      <c r="AA129" s="15">
        <v>32.091048999999998</v>
      </c>
      <c r="AB129" s="15">
        <v>32.108459000000003</v>
      </c>
      <c r="AC129" s="15">
        <v>32.126883999999997</v>
      </c>
      <c r="AD129" s="15">
        <v>32.146476999999997</v>
      </c>
      <c r="AE129" s="15">
        <v>32.165730000000003</v>
      </c>
      <c r="AF129" s="15">
        <v>32.183430000000001</v>
      </c>
      <c r="AG129" s="15">
        <v>32.201813000000001</v>
      </c>
      <c r="AH129" s="15">
        <v>32.219439999999999</v>
      </c>
      <c r="AI129" s="15">
        <v>32.234188000000003</v>
      </c>
      <c r="AJ129" s="15">
        <v>32.250053000000001</v>
      </c>
      <c r="AK129" s="15">
        <v>32.264656000000002</v>
      </c>
      <c r="AL129" s="15">
        <v>32.277016000000003</v>
      </c>
      <c r="AM129" s="8">
        <v>1.7420000000000001E-3</v>
      </c>
    </row>
    <row r="130" spans="1:39" ht="15" customHeight="1" x14ac:dyDescent="0.35">
      <c r="A130" s="7" t="s">
        <v>153</v>
      </c>
      <c r="B130" s="9" t="s">
        <v>57</v>
      </c>
      <c r="C130" s="15">
        <v>45.245730999999999</v>
      </c>
      <c r="D130" s="15">
        <v>45.371192999999998</v>
      </c>
      <c r="E130" s="15">
        <v>45.484538999999998</v>
      </c>
      <c r="F130" s="15">
        <v>45.634887999999997</v>
      </c>
      <c r="G130" s="15">
        <v>45.877299999999998</v>
      </c>
      <c r="H130" s="15">
        <v>46.069305</v>
      </c>
      <c r="I130" s="15">
        <v>46.383521999999999</v>
      </c>
      <c r="J130" s="15">
        <v>46.631324999999997</v>
      </c>
      <c r="K130" s="15">
        <v>46.850254</v>
      </c>
      <c r="L130" s="15">
        <v>46.968071000000002</v>
      </c>
      <c r="M130" s="15">
        <v>47.302227000000002</v>
      </c>
      <c r="N130" s="15">
        <v>47.317321999999997</v>
      </c>
      <c r="O130" s="15">
        <v>47.337212000000001</v>
      </c>
      <c r="P130" s="15">
        <v>47.358761000000001</v>
      </c>
      <c r="Q130" s="15">
        <v>47.374428000000002</v>
      </c>
      <c r="R130" s="15">
        <v>47.385513000000003</v>
      </c>
      <c r="S130" s="15">
        <v>47.396084000000002</v>
      </c>
      <c r="T130" s="15">
        <v>47.407955000000001</v>
      </c>
      <c r="U130" s="15">
        <v>47.426479</v>
      </c>
      <c r="V130" s="15">
        <v>47.443161000000003</v>
      </c>
      <c r="W130" s="15">
        <v>47.46172</v>
      </c>
      <c r="X130" s="15">
        <v>47.475974999999998</v>
      </c>
      <c r="Y130" s="15">
        <v>47.494548999999999</v>
      </c>
      <c r="Z130" s="15">
        <v>47.512721999999997</v>
      </c>
      <c r="AA130" s="15">
        <v>47.528263000000003</v>
      </c>
      <c r="AB130" s="15">
        <v>47.543053</v>
      </c>
      <c r="AC130" s="15">
        <v>47.558773000000002</v>
      </c>
      <c r="AD130" s="15">
        <v>47.575592</v>
      </c>
      <c r="AE130" s="15">
        <v>47.592106000000001</v>
      </c>
      <c r="AF130" s="15">
        <v>47.607306999999999</v>
      </c>
      <c r="AG130" s="15">
        <v>47.623001000000002</v>
      </c>
      <c r="AH130" s="15">
        <v>47.638077000000003</v>
      </c>
      <c r="AI130" s="15">
        <v>47.650756999999999</v>
      </c>
      <c r="AJ130" s="15">
        <v>47.664394000000001</v>
      </c>
      <c r="AK130" s="15">
        <v>47.676974999999999</v>
      </c>
      <c r="AL130" s="15">
        <v>47.687640999999999</v>
      </c>
      <c r="AM130" s="8">
        <v>1.4660000000000001E-3</v>
      </c>
    </row>
    <row r="131" spans="1:39" ht="15" customHeight="1" x14ac:dyDescent="0.35">
      <c r="A131" s="7" t="s">
        <v>152</v>
      </c>
      <c r="B131" s="9" t="s">
        <v>55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8" t="s">
        <v>13</v>
      </c>
    </row>
    <row r="132" spans="1:39" ht="15" customHeight="1" x14ac:dyDescent="0.35">
      <c r="A132" s="7" t="s">
        <v>151</v>
      </c>
      <c r="B132" s="9" t="s">
        <v>53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8" t="s">
        <v>13</v>
      </c>
    </row>
    <row r="133" spans="1:39" ht="15" customHeight="1" x14ac:dyDescent="0.35">
      <c r="A133" s="7" t="s">
        <v>150</v>
      </c>
      <c r="B133" s="9" t="s">
        <v>51</v>
      </c>
      <c r="C133" s="15">
        <v>43.524166000000001</v>
      </c>
      <c r="D133" s="15">
        <v>43.654086999999997</v>
      </c>
      <c r="E133" s="15">
        <v>43.746613000000004</v>
      </c>
      <c r="F133" s="15">
        <v>43.853729000000001</v>
      </c>
      <c r="G133" s="15">
        <v>43.974369000000003</v>
      </c>
      <c r="H133" s="15">
        <v>44.164588999999999</v>
      </c>
      <c r="I133" s="15">
        <v>44.434975000000001</v>
      </c>
      <c r="J133" s="15">
        <v>44.659958000000003</v>
      </c>
      <c r="K133" s="15">
        <v>44.864154999999997</v>
      </c>
      <c r="L133" s="15">
        <v>45.211379999999998</v>
      </c>
      <c r="M133" s="15">
        <v>45.406914</v>
      </c>
      <c r="N133" s="15">
        <v>45.419632</v>
      </c>
      <c r="O133" s="15">
        <v>45.429298000000003</v>
      </c>
      <c r="P133" s="15">
        <v>45.435223000000001</v>
      </c>
      <c r="Q133" s="15">
        <v>45.445095000000002</v>
      </c>
      <c r="R133" s="15">
        <v>45.454262</v>
      </c>
      <c r="S133" s="15">
        <v>45.465111</v>
      </c>
      <c r="T133" s="15">
        <v>45.479382000000001</v>
      </c>
      <c r="U133" s="15">
        <v>45.49268</v>
      </c>
      <c r="V133" s="15">
        <v>45.504688000000002</v>
      </c>
      <c r="W133" s="15">
        <v>45.517059000000003</v>
      </c>
      <c r="X133" s="15">
        <v>45.526114999999997</v>
      </c>
      <c r="Y133" s="15">
        <v>45.535496000000002</v>
      </c>
      <c r="Z133" s="15">
        <v>45.543090999999997</v>
      </c>
      <c r="AA133" s="15">
        <v>45.552055000000003</v>
      </c>
      <c r="AB133" s="15">
        <v>45.556969000000002</v>
      </c>
      <c r="AC133" s="15">
        <v>45.564521999999997</v>
      </c>
      <c r="AD133" s="15">
        <v>45.571041000000001</v>
      </c>
      <c r="AE133" s="15">
        <v>45.577362000000001</v>
      </c>
      <c r="AF133" s="15">
        <v>45.580505000000002</v>
      </c>
      <c r="AG133" s="15">
        <v>45.585223999999997</v>
      </c>
      <c r="AH133" s="15">
        <v>45.589900999999998</v>
      </c>
      <c r="AI133" s="15">
        <v>45.592449000000002</v>
      </c>
      <c r="AJ133" s="15">
        <v>45.595322000000003</v>
      </c>
      <c r="AK133" s="15">
        <v>45.598739999999999</v>
      </c>
      <c r="AL133" s="15">
        <v>45.602528</v>
      </c>
      <c r="AM133" s="8">
        <v>1.2849999999999999E-3</v>
      </c>
    </row>
    <row r="134" spans="1:39" ht="15" customHeight="1" x14ac:dyDescent="0.35">
      <c r="A134" s="7" t="s">
        <v>149</v>
      </c>
      <c r="B134" s="9" t="s">
        <v>49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8" t="s">
        <v>13</v>
      </c>
    </row>
    <row r="135" spans="1:39" ht="15" customHeight="1" x14ac:dyDescent="0.35">
      <c r="A135" s="7" t="s">
        <v>148</v>
      </c>
      <c r="B135" s="9" t="s">
        <v>47</v>
      </c>
      <c r="C135" s="15">
        <v>35.904449</v>
      </c>
      <c r="D135" s="15">
        <v>36.093868000000001</v>
      </c>
      <c r="E135" s="15">
        <v>36.198318</v>
      </c>
      <c r="F135" s="15">
        <v>36.359344</v>
      </c>
      <c r="G135" s="15">
        <v>36.614547999999999</v>
      </c>
      <c r="H135" s="15">
        <v>37.010235000000002</v>
      </c>
      <c r="I135" s="15">
        <v>37.489666</v>
      </c>
      <c r="J135" s="15">
        <v>37.797409000000002</v>
      </c>
      <c r="K135" s="15">
        <v>38.175877</v>
      </c>
      <c r="L135" s="15">
        <v>38.643559000000003</v>
      </c>
      <c r="M135" s="15">
        <v>38.829867999999998</v>
      </c>
      <c r="N135" s="15">
        <v>38.867592000000002</v>
      </c>
      <c r="O135" s="15">
        <v>38.884262</v>
      </c>
      <c r="P135" s="15">
        <v>38.892445000000002</v>
      </c>
      <c r="Q135" s="15">
        <v>38.897995000000002</v>
      </c>
      <c r="R135" s="15">
        <v>38.900424999999998</v>
      </c>
      <c r="S135" s="15">
        <v>38.902915999999998</v>
      </c>
      <c r="T135" s="15">
        <v>38.906075000000001</v>
      </c>
      <c r="U135" s="15">
        <v>38.910454000000001</v>
      </c>
      <c r="V135" s="15">
        <v>38.914470999999999</v>
      </c>
      <c r="W135" s="15">
        <v>38.919170000000001</v>
      </c>
      <c r="X135" s="15">
        <v>38.922817000000002</v>
      </c>
      <c r="Y135" s="15">
        <v>38.928581000000001</v>
      </c>
      <c r="Z135" s="15">
        <v>38.934570000000001</v>
      </c>
      <c r="AA135" s="15">
        <v>38.940413999999997</v>
      </c>
      <c r="AB135" s="15">
        <v>38.945492000000002</v>
      </c>
      <c r="AC135" s="15">
        <v>38.951366</v>
      </c>
      <c r="AD135" s="15">
        <v>38.956370999999997</v>
      </c>
      <c r="AE135" s="15">
        <v>38.961300000000001</v>
      </c>
      <c r="AF135" s="15">
        <v>38.965443</v>
      </c>
      <c r="AG135" s="15">
        <v>38.969985999999999</v>
      </c>
      <c r="AH135" s="15">
        <v>38.974434000000002</v>
      </c>
      <c r="AI135" s="15">
        <v>38.977665000000002</v>
      </c>
      <c r="AJ135" s="15">
        <v>38.981155000000001</v>
      </c>
      <c r="AK135" s="15">
        <v>38.984501000000002</v>
      </c>
      <c r="AL135" s="15">
        <v>38.987526000000003</v>
      </c>
      <c r="AM135" s="8">
        <v>2.271E-3</v>
      </c>
    </row>
    <row r="136" spans="1:39" ht="15" customHeight="1" x14ac:dyDescent="0.35">
      <c r="A136" s="7" t="s">
        <v>147</v>
      </c>
      <c r="B136" s="9" t="s">
        <v>45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8" t="s">
        <v>13</v>
      </c>
    </row>
    <row r="137" spans="1:39" ht="15" customHeight="1" x14ac:dyDescent="0.35">
      <c r="A137" s="7" t="s">
        <v>146</v>
      </c>
      <c r="B137" s="9" t="s">
        <v>43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8" t="s">
        <v>13</v>
      </c>
    </row>
    <row r="140" spans="1:39" ht="15" customHeight="1" x14ac:dyDescent="0.3">
      <c r="B140" s="6" t="s">
        <v>145</v>
      </c>
    </row>
    <row r="141" spans="1:39" ht="15" customHeight="1" x14ac:dyDescent="0.35">
      <c r="A141" s="7" t="s">
        <v>144</v>
      </c>
      <c r="B141" s="9" t="s">
        <v>65</v>
      </c>
      <c r="C141" s="15">
        <v>49.308556000000003</v>
      </c>
      <c r="D141" s="15">
        <v>48.862053000000003</v>
      </c>
      <c r="E141" s="15">
        <v>48.110802</v>
      </c>
      <c r="F141" s="15">
        <v>47.209319999999998</v>
      </c>
      <c r="G141" s="15">
        <v>46.495987</v>
      </c>
      <c r="H141" s="15">
        <v>45.945144999999997</v>
      </c>
      <c r="I141" s="15">
        <v>45.489196999999997</v>
      </c>
      <c r="J141" s="15">
        <v>45.076714000000003</v>
      </c>
      <c r="K141" s="15">
        <v>44.718494</v>
      </c>
      <c r="L141" s="15">
        <v>44.452582999999997</v>
      </c>
      <c r="M141" s="15">
        <v>44.139533999999998</v>
      </c>
      <c r="N141" s="15">
        <v>43.972400999999998</v>
      </c>
      <c r="O141" s="15">
        <v>43.815928999999997</v>
      </c>
      <c r="P141" s="15">
        <v>43.673279000000001</v>
      </c>
      <c r="Q141" s="15">
        <v>43.543346</v>
      </c>
      <c r="R141" s="15">
        <v>43.425552000000003</v>
      </c>
      <c r="S141" s="15">
        <v>43.318992999999999</v>
      </c>
      <c r="T141" s="15">
        <v>43.222785999999999</v>
      </c>
      <c r="U141" s="15">
        <v>43.135894999999998</v>
      </c>
      <c r="V141" s="15">
        <v>43.057526000000003</v>
      </c>
      <c r="W141" s="15">
        <v>42.987121999999999</v>
      </c>
      <c r="X141" s="15">
        <v>42.924304999999997</v>
      </c>
      <c r="Y141" s="15">
        <v>42.868729000000002</v>
      </c>
      <c r="Z141" s="15">
        <v>42.820183</v>
      </c>
      <c r="AA141" s="15">
        <v>42.778393000000001</v>
      </c>
      <c r="AB141" s="15">
        <v>42.743271</v>
      </c>
      <c r="AC141" s="15">
        <v>42.739142999999999</v>
      </c>
      <c r="AD141" s="15">
        <v>42.735210000000002</v>
      </c>
      <c r="AE141" s="15">
        <v>42.731453000000002</v>
      </c>
      <c r="AF141" s="15">
        <v>42.727885999999998</v>
      </c>
      <c r="AG141" s="15">
        <v>42.724442000000003</v>
      </c>
      <c r="AH141" s="15">
        <v>42.721127000000003</v>
      </c>
      <c r="AI141" s="15">
        <v>42.717964000000002</v>
      </c>
      <c r="AJ141" s="15">
        <v>42.714924000000003</v>
      </c>
      <c r="AK141" s="15">
        <v>42.711956000000001</v>
      </c>
      <c r="AL141" s="15">
        <v>42.709045000000003</v>
      </c>
      <c r="AM141" s="8">
        <v>-3.9509999999999997E-3</v>
      </c>
    </row>
    <row r="142" spans="1:39" ht="15" customHeight="1" x14ac:dyDescent="0.35">
      <c r="A142" s="7" t="s">
        <v>143</v>
      </c>
      <c r="B142" s="9" t="s">
        <v>63</v>
      </c>
      <c r="C142" s="15">
        <v>41.879722999999998</v>
      </c>
      <c r="D142" s="15">
        <v>41.343578000000001</v>
      </c>
      <c r="E142" s="15">
        <v>40.536343000000002</v>
      </c>
      <c r="F142" s="15">
        <v>39.558917999999998</v>
      </c>
      <c r="G142" s="15">
        <v>38.767310999999999</v>
      </c>
      <c r="H142" s="15">
        <v>38.232062999999997</v>
      </c>
      <c r="I142" s="15">
        <v>37.774517000000003</v>
      </c>
      <c r="J142" s="15">
        <v>37.267200000000003</v>
      </c>
      <c r="K142" s="15">
        <v>36.745556000000001</v>
      </c>
      <c r="L142" s="15">
        <v>36.386631000000001</v>
      </c>
      <c r="M142" s="15">
        <v>36.011009000000001</v>
      </c>
      <c r="N142" s="15">
        <v>35.834366000000003</v>
      </c>
      <c r="O142" s="15">
        <v>35.669581999999998</v>
      </c>
      <c r="P142" s="15">
        <v>35.518481999999999</v>
      </c>
      <c r="Q142" s="15">
        <v>35.380501000000002</v>
      </c>
      <c r="R142" s="15">
        <v>35.255248999999999</v>
      </c>
      <c r="S142" s="15">
        <v>35.141663000000001</v>
      </c>
      <c r="T142" s="15">
        <v>35.038970999999997</v>
      </c>
      <c r="U142" s="15">
        <v>34.946156000000002</v>
      </c>
      <c r="V142" s="15">
        <v>34.862372999999998</v>
      </c>
      <c r="W142" s="15">
        <v>34.787089999999999</v>
      </c>
      <c r="X142" s="15">
        <v>34.719867999999998</v>
      </c>
      <c r="Y142" s="15">
        <v>34.660361999999999</v>
      </c>
      <c r="Z142" s="15">
        <v>34.608372000000003</v>
      </c>
      <c r="AA142" s="15">
        <v>34.563682999999997</v>
      </c>
      <c r="AB142" s="15">
        <v>34.526093000000003</v>
      </c>
      <c r="AC142" s="15">
        <v>34.521693999999997</v>
      </c>
      <c r="AD142" s="15">
        <v>34.517498000000003</v>
      </c>
      <c r="AE142" s="15">
        <v>34.513474000000002</v>
      </c>
      <c r="AF142" s="15">
        <v>34.509639999999997</v>
      </c>
      <c r="AG142" s="15">
        <v>34.505927999999997</v>
      </c>
      <c r="AH142" s="15">
        <v>34.502361000000001</v>
      </c>
      <c r="AI142" s="15">
        <v>34.49897</v>
      </c>
      <c r="AJ142" s="15">
        <v>34.495685999999999</v>
      </c>
      <c r="AK142" s="15">
        <v>34.492508000000001</v>
      </c>
      <c r="AL142" s="15">
        <v>34.489395000000002</v>
      </c>
      <c r="AM142" s="8">
        <v>-5.3169999999999997E-3</v>
      </c>
    </row>
    <row r="143" spans="1:39" ht="15" customHeight="1" x14ac:dyDescent="0.35">
      <c r="A143" s="7" t="s">
        <v>142</v>
      </c>
      <c r="B143" s="9" t="s">
        <v>61</v>
      </c>
      <c r="C143" s="15">
        <v>35.611618</v>
      </c>
      <c r="D143" s="15">
        <v>35.132038000000001</v>
      </c>
      <c r="E143" s="15">
        <v>34.336219999999997</v>
      </c>
      <c r="F143" s="15">
        <v>33.420464000000003</v>
      </c>
      <c r="G143" s="15">
        <v>32.749054000000001</v>
      </c>
      <c r="H143" s="15">
        <v>32.173431000000001</v>
      </c>
      <c r="I143" s="15">
        <v>31.816030999999999</v>
      </c>
      <c r="J143" s="15">
        <v>31.424109000000001</v>
      </c>
      <c r="K143" s="15">
        <v>31.046628999999999</v>
      </c>
      <c r="L143" s="15">
        <v>30.762913000000001</v>
      </c>
      <c r="M143" s="15">
        <v>30.447323000000001</v>
      </c>
      <c r="N143" s="15">
        <v>30.267714999999999</v>
      </c>
      <c r="O143" s="15">
        <v>30.09948</v>
      </c>
      <c r="P143" s="15">
        <v>29.945710999999999</v>
      </c>
      <c r="Q143" s="15">
        <v>29.805226999999999</v>
      </c>
      <c r="R143" s="15">
        <v>29.678643999999998</v>
      </c>
      <c r="S143" s="15">
        <v>29.563859999999998</v>
      </c>
      <c r="T143" s="15">
        <v>29.460054</v>
      </c>
      <c r="U143" s="15">
        <v>29.366198000000001</v>
      </c>
      <c r="V143" s="15">
        <v>29.281466999999999</v>
      </c>
      <c r="W143" s="15">
        <v>29.205314999999999</v>
      </c>
      <c r="X143" s="15">
        <v>29.137321</v>
      </c>
      <c r="Y143" s="15">
        <v>29.077124000000001</v>
      </c>
      <c r="Z143" s="15">
        <v>29.024525000000001</v>
      </c>
      <c r="AA143" s="15">
        <v>28.979216000000001</v>
      </c>
      <c r="AB143" s="15">
        <v>28.941151000000001</v>
      </c>
      <c r="AC143" s="15">
        <v>28.936637999999999</v>
      </c>
      <c r="AD143" s="15">
        <v>28.93235</v>
      </c>
      <c r="AE143" s="15">
        <v>28.928242000000001</v>
      </c>
      <c r="AF143" s="15">
        <v>28.924354999999998</v>
      </c>
      <c r="AG143" s="15">
        <v>28.920580000000001</v>
      </c>
      <c r="AH143" s="15">
        <v>28.916948000000001</v>
      </c>
      <c r="AI143" s="15">
        <v>28.913515</v>
      </c>
      <c r="AJ143" s="15">
        <v>28.910187000000001</v>
      </c>
      <c r="AK143" s="15">
        <v>28.906956000000001</v>
      </c>
      <c r="AL143" s="15">
        <v>28.903782</v>
      </c>
      <c r="AM143" s="8">
        <v>-5.7229999999999998E-3</v>
      </c>
    </row>
    <row r="144" spans="1:39" ht="15" customHeight="1" x14ac:dyDescent="0.35">
      <c r="A144" s="7" t="s">
        <v>141</v>
      </c>
      <c r="B144" s="9" t="s">
        <v>59</v>
      </c>
      <c r="C144" s="15">
        <v>39.982815000000002</v>
      </c>
      <c r="D144" s="15">
        <v>39.464466000000002</v>
      </c>
      <c r="E144" s="15">
        <v>38.573962999999999</v>
      </c>
      <c r="F144" s="15">
        <v>37.523356999999997</v>
      </c>
      <c r="G144" s="15">
        <v>36.724204999999998</v>
      </c>
      <c r="H144" s="15">
        <v>36.081721999999999</v>
      </c>
      <c r="I144" s="15">
        <v>35.618648999999998</v>
      </c>
      <c r="J144" s="15">
        <v>35.103713999999997</v>
      </c>
      <c r="K144" s="15">
        <v>34.643436000000001</v>
      </c>
      <c r="L144" s="15">
        <v>34.297393999999997</v>
      </c>
      <c r="M144" s="15">
        <v>33.758246999999997</v>
      </c>
      <c r="N144" s="15">
        <v>33.502944999999997</v>
      </c>
      <c r="O144" s="15">
        <v>33.265250999999999</v>
      </c>
      <c r="P144" s="15">
        <v>33.050877</v>
      </c>
      <c r="Q144" s="15">
        <v>32.859679999999997</v>
      </c>
      <c r="R144" s="15">
        <v>32.691994000000001</v>
      </c>
      <c r="S144" s="15">
        <v>32.544575000000002</v>
      </c>
      <c r="T144" s="15">
        <v>32.415028</v>
      </c>
      <c r="U144" s="15">
        <v>32.300735000000003</v>
      </c>
      <c r="V144" s="15">
        <v>32.199474000000002</v>
      </c>
      <c r="W144" s="15">
        <v>32.109619000000002</v>
      </c>
      <c r="X144" s="15">
        <v>32.029967999999997</v>
      </c>
      <c r="Y144" s="15">
        <v>31.959602</v>
      </c>
      <c r="Z144" s="15">
        <v>31.897970000000001</v>
      </c>
      <c r="AA144" s="15">
        <v>31.844560999999999</v>
      </c>
      <c r="AB144" s="15">
        <v>31.798895000000002</v>
      </c>
      <c r="AC144" s="15">
        <v>31.794021999999998</v>
      </c>
      <c r="AD144" s="15">
        <v>31.789389</v>
      </c>
      <c r="AE144" s="15">
        <v>31.784953999999999</v>
      </c>
      <c r="AF144" s="15">
        <v>31.780756</v>
      </c>
      <c r="AG144" s="15">
        <v>31.776675999999998</v>
      </c>
      <c r="AH144" s="15">
        <v>31.772746999999999</v>
      </c>
      <c r="AI144" s="15">
        <v>31.769041000000001</v>
      </c>
      <c r="AJ144" s="15">
        <v>31.765446000000001</v>
      </c>
      <c r="AK144" s="15">
        <v>31.761948</v>
      </c>
      <c r="AL144" s="15">
        <v>31.758526</v>
      </c>
      <c r="AM144" s="8">
        <v>-6.3689999999999997E-3</v>
      </c>
    </row>
    <row r="145" spans="1:39" ht="15" customHeight="1" x14ac:dyDescent="0.35">
      <c r="A145" s="7" t="s">
        <v>140</v>
      </c>
      <c r="B145" s="9" t="s">
        <v>57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8" t="s">
        <v>13</v>
      </c>
    </row>
    <row r="146" spans="1:39" ht="15" customHeight="1" x14ac:dyDescent="0.35">
      <c r="A146" s="7" t="s">
        <v>139</v>
      </c>
      <c r="B146" s="9" t="s">
        <v>55</v>
      </c>
      <c r="C146" s="15">
        <v>84.782463000000007</v>
      </c>
      <c r="D146" s="15">
        <v>84.240120000000005</v>
      </c>
      <c r="E146" s="15">
        <v>83.335098000000002</v>
      </c>
      <c r="F146" s="15">
        <v>82.197731000000005</v>
      </c>
      <c r="G146" s="15">
        <v>81.314148000000003</v>
      </c>
      <c r="H146" s="15">
        <v>80.684334000000007</v>
      </c>
      <c r="I146" s="15">
        <v>80.152862999999996</v>
      </c>
      <c r="J146" s="15">
        <v>79.579223999999996</v>
      </c>
      <c r="K146" s="15">
        <v>79.047791000000004</v>
      </c>
      <c r="L146" s="15">
        <v>78.640716999999995</v>
      </c>
      <c r="M146" s="15">
        <v>78.257949999999994</v>
      </c>
      <c r="N146" s="15">
        <v>77.939841999999999</v>
      </c>
      <c r="O146" s="15">
        <v>77.645599000000004</v>
      </c>
      <c r="P146" s="15">
        <v>77.382980000000003</v>
      </c>
      <c r="Q146" s="15">
        <v>77.153389000000004</v>
      </c>
      <c r="R146" s="15">
        <v>76.955605000000006</v>
      </c>
      <c r="S146" s="15">
        <v>76.786354000000003</v>
      </c>
      <c r="T146" s="15">
        <v>76.641555999999994</v>
      </c>
      <c r="U146" s="15">
        <v>76.516921999999994</v>
      </c>
      <c r="V146" s="15">
        <v>76.408691000000005</v>
      </c>
      <c r="W146" s="15">
        <v>76.314041000000003</v>
      </c>
      <c r="X146" s="15">
        <v>76.230773999999997</v>
      </c>
      <c r="Y146" s="15">
        <v>76.157439999999994</v>
      </c>
      <c r="Z146" s="15">
        <v>76.093024999999997</v>
      </c>
      <c r="AA146" s="15">
        <v>76.036834999999996</v>
      </c>
      <c r="AB146" s="15">
        <v>75.987930000000006</v>
      </c>
      <c r="AC146" s="15">
        <v>75.983367999999999</v>
      </c>
      <c r="AD146" s="15">
        <v>75.979033999999999</v>
      </c>
      <c r="AE146" s="15">
        <v>75.974875999999995</v>
      </c>
      <c r="AF146" s="15">
        <v>75.970909000000006</v>
      </c>
      <c r="AG146" s="15">
        <v>75.967087000000006</v>
      </c>
      <c r="AH146" s="15">
        <v>75.963386999999997</v>
      </c>
      <c r="AI146" s="15">
        <v>75.959885</v>
      </c>
      <c r="AJ146" s="15">
        <v>75.956474</v>
      </c>
      <c r="AK146" s="15">
        <v>75.953163000000004</v>
      </c>
      <c r="AL146" s="15">
        <v>75.949944000000002</v>
      </c>
      <c r="AM146" s="8">
        <v>-3.042E-3</v>
      </c>
    </row>
    <row r="147" spans="1:39" ht="15" customHeight="1" x14ac:dyDescent="0.35">
      <c r="A147" s="7" t="s">
        <v>138</v>
      </c>
      <c r="B147" s="9" t="s">
        <v>53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8" t="s">
        <v>13</v>
      </c>
    </row>
    <row r="148" spans="1:39" ht="15" customHeight="1" x14ac:dyDescent="0.35">
      <c r="A148" s="7" t="s">
        <v>137</v>
      </c>
      <c r="B148" s="9" t="s">
        <v>51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8" t="s">
        <v>13</v>
      </c>
    </row>
    <row r="149" spans="1:39" ht="15" customHeight="1" x14ac:dyDescent="0.35">
      <c r="A149" s="7" t="s">
        <v>136</v>
      </c>
      <c r="B149" s="9" t="s">
        <v>49</v>
      </c>
      <c r="C149" s="15">
        <v>0</v>
      </c>
      <c r="D149" s="15">
        <v>0</v>
      </c>
      <c r="E149" s="15">
        <v>0</v>
      </c>
      <c r="F149" s="15">
        <v>33.164402000000003</v>
      </c>
      <c r="G149" s="15">
        <v>32.363365000000002</v>
      </c>
      <c r="H149" s="15">
        <v>31.731573000000001</v>
      </c>
      <c r="I149" s="15">
        <v>31.106791999999999</v>
      </c>
      <c r="J149" s="15">
        <v>30.567066000000001</v>
      </c>
      <c r="K149" s="15">
        <v>30.133102000000001</v>
      </c>
      <c r="L149" s="15">
        <v>29.793935999999999</v>
      </c>
      <c r="M149" s="15">
        <v>29.499790000000001</v>
      </c>
      <c r="N149" s="15">
        <v>29.323153999999999</v>
      </c>
      <c r="O149" s="15">
        <v>29.162724000000001</v>
      </c>
      <c r="P149" s="15">
        <v>29.013961999999999</v>
      </c>
      <c r="Q149" s="15">
        <v>28.876321999999998</v>
      </c>
      <c r="R149" s="15">
        <v>28.749088</v>
      </c>
      <c r="S149" s="15">
        <v>28.631962000000001</v>
      </c>
      <c r="T149" s="15">
        <v>28.524570000000001</v>
      </c>
      <c r="U149" s="15">
        <v>28.426399</v>
      </c>
      <c r="V149" s="15">
        <v>28.337029999999999</v>
      </c>
      <c r="W149" s="15">
        <v>28.256283</v>
      </c>
      <c r="X149" s="15">
        <v>28.183983000000001</v>
      </c>
      <c r="Y149" s="15">
        <v>28.119924999999999</v>
      </c>
      <c r="Z149" s="15">
        <v>28.063998999999999</v>
      </c>
      <c r="AA149" s="15">
        <v>28.016085</v>
      </c>
      <c r="AB149" s="15">
        <v>27.976053</v>
      </c>
      <c r="AC149" s="15">
        <v>27.971214</v>
      </c>
      <c r="AD149" s="15">
        <v>27.966578999999999</v>
      </c>
      <c r="AE149" s="15">
        <v>27.962140999999999</v>
      </c>
      <c r="AF149" s="15">
        <v>27.957882000000001</v>
      </c>
      <c r="AG149" s="15">
        <v>27.953785</v>
      </c>
      <c r="AH149" s="15">
        <v>27.949850000000001</v>
      </c>
      <c r="AI149" s="15">
        <v>27.946075</v>
      </c>
      <c r="AJ149" s="15">
        <v>27.942430000000002</v>
      </c>
      <c r="AK149" s="15">
        <v>27.938896</v>
      </c>
      <c r="AL149" s="15">
        <v>27.935448000000001</v>
      </c>
      <c r="AM149" s="8" t="s">
        <v>13</v>
      </c>
    </row>
    <row r="150" spans="1:39" ht="15" customHeight="1" x14ac:dyDescent="0.35">
      <c r="A150" s="7" t="s">
        <v>135</v>
      </c>
      <c r="B150" s="9" t="s">
        <v>47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8" t="s">
        <v>13</v>
      </c>
    </row>
    <row r="151" spans="1:39" ht="15" customHeight="1" x14ac:dyDescent="0.35">
      <c r="A151" s="7" t="s">
        <v>134</v>
      </c>
      <c r="B151" s="9" t="s">
        <v>45</v>
      </c>
      <c r="C151" s="15">
        <v>41.653191</v>
      </c>
      <c r="D151" s="15">
        <v>41.029774000000003</v>
      </c>
      <c r="E151" s="15">
        <v>40.093936999999997</v>
      </c>
      <c r="F151" s="15">
        <v>38.944122</v>
      </c>
      <c r="G151" s="15">
        <v>38.07058</v>
      </c>
      <c r="H151" s="15">
        <v>37.379421000000001</v>
      </c>
      <c r="I151" s="15">
        <v>36.756641000000002</v>
      </c>
      <c r="J151" s="15">
        <v>36.338149999999999</v>
      </c>
      <c r="K151" s="15">
        <v>35.952159999999999</v>
      </c>
      <c r="L151" s="15">
        <v>35.530872000000002</v>
      </c>
      <c r="M151" s="15">
        <v>35.221195000000002</v>
      </c>
      <c r="N151" s="15">
        <v>35.033507999999998</v>
      </c>
      <c r="O151" s="15">
        <v>34.859070000000003</v>
      </c>
      <c r="P151" s="15">
        <v>34.700695000000003</v>
      </c>
      <c r="Q151" s="15">
        <v>34.552554999999998</v>
      </c>
      <c r="R151" s="15">
        <v>34.415325000000003</v>
      </c>
      <c r="S151" s="15">
        <v>34.288769000000002</v>
      </c>
      <c r="T151" s="15">
        <v>34.172061999999997</v>
      </c>
      <c r="U151" s="15">
        <v>34.065486999999997</v>
      </c>
      <c r="V151" s="15">
        <v>33.968570999999997</v>
      </c>
      <c r="W151" s="15">
        <v>33.880806</v>
      </c>
      <c r="X151" s="15">
        <v>33.802433000000001</v>
      </c>
      <c r="Y151" s="15">
        <v>33.732734999999998</v>
      </c>
      <c r="Z151" s="15">
        <v>33.672184000000001</v>
      </c>
      <c r="AA151" s="15">
        <v>33.620818999999997</v>
      </c>
      <c r="AB151" s="15">
        <v>33.578125</v>
      </c>
      <c r="AC151" s="15">
        <v>33.572612999999997</v>
      </c>
      <c r="AD151" s="15">
        <v>33.567410000000002</v>
      </c>
      <c r="AE151" s="15">
        <v>33.562449999999998</v>
      </c>
      <c r="AF151" s="15">
        <v>33.557898999999999</v>
      </c>
      <c r="AG151" s="15">
        <v>33.553401999999998</v>
      </c>
      <c r="AH151" s="15">
        <v>33.549087999999998</v>
      </c>
      <c r="AI151" s="15">
        <v>33.545071</v>
      </c>
      <c r="AJ151" s="15">
        <v>33.541148999999997</v>
      </c>
      <c r="AK151" s="15">
        <v>33.537303999999999</v>
      </c>
      <c r="AL151" s="15">
        <v>33.533531000000004</v>
      </c>
      <c r="AM151" s="8">
        <v>-5.9160000000000003E-3</v>
      </c>
    </row>
    <row r="152" spans="1:39" ht="15" customHeight="1" x14ac:dyDescent="0.35">
      <c r="A152" s="7" t="s">
        <v>133</v>
      </c>
      <c r="B152" s="9" t="s">
        <v>43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8" t="s">
        <v>13</v>
      </c>
    </row>
    <row r="154" spans="1:39" ht="15" customHeight="1" x14ac:dyDescent="0.3">
      <c r="B154" s="6" t="s">
        <v>132</v>
      </c>
    </row>
    <row r="155" spans="1:39" ht="15" customHeight="1" x14ac:dyDescent="0.35">
      <c r="A155" s="7" t="s">
        <v>131</v>
      </c>
      <c r="B155" s="9" t="s">
        <v>65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8" t="s">
        <v>13</v>
      </c>
    </row>
    <row r="156" spans="1:39" ht="15" customHeight="1" x14ac:dyDescent="0.35">
      <c r="A156" s="7" t="s">
        <v>130</v>
      </c>
      <c r="B156" s="9" t="s">
        <v>63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44.780842</v>
      </c>
      <c r="I156" s="15">
        <v>44.025261</v>
      </c>
      <c r="J156" s="15">
        <v>43.188110000000002</v>
      </c>
      <c r="K156" s="15">
        <v>42.328823</v>
      </c>
      <c r="L156" s="15">
        <v>41.745128999999999</v>
      </c>
      <c r="M156" s="15">
        <v>41.133743000000003</v>
      </c>
      <c r="N156" s="15">
        <v>40.856960000000001</v>
      </c>
      <c r="O156" s="15">
        <v>40.598343</v>
      </c>
      <c r="P156" s="15">
        <v>40.360160999999998</v>
      </c>
      <c r="Q156" s="15">
        <v>40.141106000000001</v>
      </c>
      <c r="R156" s="15">
        <v>39.940578000000002</v>
      </c>
      <c r="S156" s="15">
        <v>39.757140999999997</v>
      </c>
      <c r="T156" s="15">
        <v>39.590012000000002</v>
      </c>
      <c r="U156" s="15">
        <v>39.438000000000002</v>
      </c>
      <c r="V156" s="15">
        <v>39.300120999999997</v>
      </c>
      <c r="W156" s="15">
        <v>39.175831000000002</v>
      </c>
      <c r="X156" s="15">
        <v>39.064667</v>
      </c>
      <c r="Y156" s="15">
        <v>38.966206</v>
      </c>
      <c r="Z156" s="15">
        <v>38.880229999999997</v>
      </c>
      <c r="AA156" s="15">
        <v>38.806441999999997</v>
      </c>
      <c r="AB156" s="15">
        <v>38.744644000000001</v>
      </c>
      <c r="AC156" s="15">
        <v>38.737228000000002</v>
      </c>
      <c r="AD156" s="15">
        <v>38.730164000000002</v>
      </c>
      <c r="AE156" s="15">
        <v>38.723381000000003</v>
      </c>
      <c r="AF156" s="15">
        <v>38.716923000000001</v>
      </c>
      <c r="AG156" s="15">
        <v>38.71067</v>
      </c>
      <c r="AH156" s="15">
        <v>38.704658999999999</v>
      </c>
      <c r="AI156" s="15">
        <v>38.69894</v>
      </c>
      <c r="AJ156" s="15">
        <v>38.693420000000003</v>
      </c>
      <c r="AK156" s="15">
        <v>38.688048999999999</v>
      </c>
      <c r="AL156" s="15">
        <v>38.6828</v>
      </c>
      <c r="AM156" s="8" t="s">
        <v>13</v>
      </c>
    </row>
    <row r="157" spans="1:39" ht="15" customHeight="1" x14ac:dyDescent="0.35">
      <c r="A157" s="7" t="s">
        <v>129</v>
      </c>
      <c r="B157" s="9" t="s">
        <v>61</v>
      </c>
      <c r="C157" s="15">
        <v>0</v>
      </c>
      <c r="D157" s="15">
        <v>0</v>
      </c>
      <c r="E157" s="15">
        <v>0</v>
      </c>
      <c r="F157" s="15">
        <v>40.062550000000002</v>
      </c>
      <c r="G157" s="15">
        <v>38.942154000000002</v>
      </c>
      <c r="H157" s="15">
        <v>37.985325000000003</v>
      </c>
      <c r="I157" s="15">
        <v>37.398510000000002</v>
      </c>
      <c r="J157" s="15">
        <v>36.755797999999999</v>
      </c>
      <c r="K157" s="15">
        <v>36.139454000000001</v>
      </c>
      <c r="L157" s="15">
        <v>35.682499</v>
      </c>
      <c r="M157" s="15">
        <v>35.172275999999997</v>
      </c>
      <c r="N157" s="15">
        <v>34.890495000000001</v>
      </c>
      <c r="O157" s="15">
        <v>34.626067999999997</v>
      </c>
      <c r="P157" s="15">
        <v>34.383400000000002</v>
      </c>
      <c r="Q157" s="15">
        <v>34.160122000000001</v>
      </c>
      <c r="R157" s="15">
        <v>33.957340000000002</v>
      </c>
      <c r="S157" s="15">
        <v>33.771895999999998</v>
      </c>
      <c r="T157" s="15">
        <v>33.602882000000001</v>
      </c>
      <c r="U157" s="15">
        <v>33.449112</v>
      </c>
      <c r="V157" s="15">
        <v>33.309638999999997</v>
      </c>
      <c r="W157" s="15">
        <v>33.183891000000003</v>
      </c>
      <c r="X157" s="15">
        <v>33.071418999999999</v>
      </c>
      <c r="Y157" s="15">
        <v>32.971789999999999</v>
      </c>
      <c r="Z157" s="15">
        <v>32.884785000000001</v>
      </c>
      <c r="AA157" s="15">
        <v>32.809958999999999</v>
      </c>
      <c r="AB157" s="15">
        <v>32.747368000000002</v>
      </c>
      <c r="AC157" s="15">
        <v>32.739758000000002</v>
      </c>
      <c r="AD157" s="15">
        <v>32.732536000000003</v>
      </c>
      <c r="AE157" s="15">
        <v>32.725619999999999</v>
      </c>
      <c r="AF157" s="15">
        <v>32.719067000000003</v>
      </c>
      <c r="AG157" s="15">
        <v>32.712704000000002</v>
      </c>
      <c r="AH157" s="15">
        <v>32.706581</v>
      </c>
      <c r="AI157" s="15">
        <v>32.700802000000003</v>
      </c>
      <c r="AJ157" s="15">
        <v>32.695189999999997</v>
      </c>
      <c r="AK157" s="15">
        <v>32.689743</v>
      </c>
      <c r="AL157" s="15">
        <v>32.684398999999999</v>
      </c>
      <c r="AM157" s="8" t="s">
        <v>13</v>
      </c>
    </row>
    <row r="158" spans="1:39" ht="15" customHeight="1" x14ac:dyDescent="0.35">
      <c r="A158" s="7" t="s">
        <v>128</v>
      </c>
      <c r="B158" s="9" t="s">
        <v>59</v>
      </c>
      <c r="C158" s="15">
        <v>0</v>
      </c>
      <c r="D158" s="15">
        <v>0</v>
      </c>
      <c r="E158" s="15">
        <v>0</v>
      </c>
      <c r="F158" s="15">
        <v>44.961520999999998</v>
      </c>
      <c r="G158" s="15">
        <v>43.648926000000003</v>
      </c>
      <c r="H158" s="15">
        <v>42.606926000000001</v>
      </c>
      <c r="I158" s="15">
        <v>41.874358999999998</v>
      </c>
      <c r="J158" s="15">
        <v>41.061450999999998</v>
      </c>
      <c r="K158" s="15">
        <v>40.346859000000002</v>
      </c>
      <c r="L158" s="15">
        <v>39.829093999999998</v>
      </c>
      <c r="M158" s="15">
        <v>38.987273999999999</v>
      </c>
      <c r="N158" s="15">
        <v>38.621608999999999</v>
      </c>
      <c r="O158" s="15">
        <v>38.280014000000001</v>
      </c>
      <c r="P158" s="15">
        <v>37.969603999999997</v>
      </c>
      <c r="Q158" s="15">
        <v>37.689003</v>
      </c>
      <c r="R158" s="15">
        <v>37.438980000000001</v>
      </c>
      <c r="S158" s="15">
        <v>37.215206000000002</v>
      </c>
      <c r="T158" s="15">
        <v>37.015213000000003</v>
      </c>
      <c r="U158" s="15">
        <v>36.836182000000001</v>
      </c>
      <c r="V158" s="15">
        <v>36.675766000000003</v>
      </c>
      <c r="W158" s="15">
        <v>36.532325999999998</v>
      </c>
      <c r="X158" s="15">
        <v>36.404609999999998</v>
      </c>
      <c r="Y158" s="15">
        <v>36.291637000000001</v>
      </c>
      <c r="Z158" s="15">
        <v>36.192833</v>
      </c>
      <c r="AA158" s="15">
        <v>36.107551999999998</v>
      </c>
      <c r="AB158" s="15">
        <v>36.035373999999997</v>
      </c>
      <c r="AC158" s="15">
        <v>36.027149000000001</v>
      </c>
      <c r="AD158" s="15">
        <v>36.019351999999998</v>
      </c>
      <c r="AE158" s="15">
        <v>36.011879</v>
      </c>
      <c r="AF158" s="15">
        <v>36.004807</v>
      </c>
      <c r="AG158" s="15">
        <v>35.997920999999998</v>
      </c>
      <c r="AH158" s="15">
        <v>35.991314000000003</v>
      </c>
      <c r="AI158" s="15">
        <v>35.985061999999999</v>
      </c>
      <c r="AJ158" s="15">
        <v>35.979011999999997</v>
      </c>
      <c r="AK158" s="15">
        <v>35.973121999999996</v>
      </c>
      <c r="AL158" s="15">
        <v>35.967350000000003</v>
      </c>
      <c r="AM158" s="8" t="s">
        <v>13</v>
      </c>
    </row>
    <row r="159" spans="1:39" ht="15" customHeight="1" x14ac:dyDescent="0.35">
      <c r="A159" s="7" t="s">
        <v>127</v>
      </c>
      <c r="B159" s="9" t="s">
        <v>57</v>
      </c>
      <c r="C159" s="15">
        <v>70.024422000000001</v>
      </c>
      <c r="D159" s="15">
        <v>68.937079999999995</v>
      </c>
      <c r="E159" s="15">
        <v>67.154572000000002</v>
      </c>
      <c r="F159" s="15">
        <v>65.020111</v>
      </c>
      <c r="G159" s="15">
        <v>63.365112000000003</v>
      </c>
      <c r="H159" s="15">
        <v>62.144660999999999</v>
      </c>
      <c r="I159" s="15">
        <v>61.066733999999997</v>
      </c>
      <c r="J159" s="15">
        <v>60.040508000000003</v>
      </c>
      <c r="K159" s="15">
        <v>59.023254000000001</v>
      </c>
      <c r="L159" s="15">
        <v>58.269398000000002</v>
      </c>
      <c r="M159" s="15">
        <v>57.271889000000002</v>
      </c>
      <c r="N159" s="15">
        <v>56.792439000000002</v>
      </c>
      <c r="O159" s="15">
        <v>56.347267000000002</v>
      </c>
      <c r="P159" s="15">
        <v>55.944114999999996</v>
      </c>
      <c r="Q159" s="15">
        <v>55.583866</v>
      </c>
      <c r="R159" s="15">
        <v>55.264693999999999</v>
      </c>
      <c r="S159" s="15">
        <v>54.982967000000002</v>
      </c>
      <c r="T159" s="15">
        <v>54.734482</v>
      </c>
      <c r="U159" s="15">
        <v>54.514355000000002</v>
      </c>
      <c r="V159" s="15">
        <v>54.318649000000001</v>
      </c>
      <c r="W159" s="15">
        <v>54.144592000000003</v>
      </c>
      <c r="X159" s="15">
        <v>53.990234000000001</v>
      </c>
      <c r="Y159" s="15">
        <v>53.853847999999999</v>
      </c>
      <c r="Z159" s="15">
        <v>53.734543000000002</v>
      </c>
      <c r="AA159" s="15">
        <v>53.631217999999997</v>
      </c>
      <c r="AB159" s="15">
        <v>53.543227999999999</v>
      </c>
      <c r="AC159" s="15">
        <v>53.533642</v>
      </c>
      <c r="AD159" s="15">
        <v>53.524521</v>
      </c>
      <c r="AE159" s="15">
        <v>53.515808</v>
      </c>
      <c r="AF159" s="15">
        <v>53.507607</v>
      </c>
      <c r="AG159" s="15">
        <v>53.499614999999999</v>
      </c>
      <c r="AH159" s="15">
        <v>53.491931999999998</v>
      </c>
      <c r="AI159" s="15">
        <v>53.484668999999997</v>
      </c>
      <c r="AJ159" s="15">
        <v>53.477623000000001</v>
      </c>
      <c r="AK159" s="15">
        <v>53.470771999999997</v>
      </c>
      <c r="AL159" s="15">
        <v>53.464024000000002</v>
      </c>
      <c r="AM159" s="8">
        <v>-7.4479999999999998E-3</v>
      </c>
    </row>
    <row r="160" spans="1:39" ht="15" customHeight="1" x14ac:dyDescent="0.35">
      <c r="A160" s="7" t="s">
        <v>126</v>
      </c>
      <c r="B160" s="9" t="s">
        <v>55</v>
      </c>
      <c r="C160" s="15">
        <v>93.239525</v>
      </c>
      <c r="D160" s="15">
        <v>92.358993999999996</v>
      </c>
      <c r="E160" s="15">
        <v>90.874854999999997</v>
      </c>
      <c r="F160" s="15">
        <v>89.008080000000007</v>
      </c>
      <c r="G160" s="15">
        <v>87.579254000000006</v>
      </c>
      <c r="H160" s="15">
        <v>86.589652999999998</v>
      </c>
      <c r="I160" s="15">
        <v>85.778319999999994</v>
      </c>
      <c r="J160" s="15">
        <v>84.908371000000002</v>
      </c>
      <c r="K160" s="15">
        <v>84.120529000000005</v>
      </c>
      <c r="L160" s="15">
        <v>83.549865999999994</v>
      </c>
      <c r="M160" s="15">
        <v>83.022537</v>
      </c>
      <c r="N160" s="15">
        <v>82.600334000000004</v>
      </c>
      <c r="O160" s="15">
        <v>82.208511000000001</v>
      </c>
      <c r="P160" s="15">
        <v>81.855652000000006</v>
      </c>
      <c r="Q160" s="15">
        <v>81.542145000000005</v>
      </c>
      <c r="R160" s="15">
        <v>81.266266000000002</v>
      </c>
      <c r="S160" s="15">
        <v>81.024520999999993</v>
      </c>
      <c r="T160" s="15">
        <v>80.812820000000002</v>
      </c>
      <c r="U160" s="15">
        <v>80.626723999999996</v>
      </c>
      <c r="V160" s="15">
        <v>80.462395000000001</v>
      </c>
      <c r="W160" s="15">
        <v>80.316947999999996</v>
      </c>
      <c r="X160" s="15">
        <v>80.188147999999998</v>
      </c>
      <c r="Y160" s="15">
        <v>80.074425000000005</v>
      </c>
      <c r="Z160" s="15">
        <v>79.974784999999997</v>
      </c>
      <c r="AA160" s="15">
        <v>79.888451000000003</v>
      </c>
      <c r="AB160" s="15">
        <v>79.814430000000002</v>
      </c>
      <c r="AC160" s="15">
        <v>79.806763000000004</v>
      </c>
      <c r="AD160" s="15">
        <v>79.799453999999997</v>
      </c>
      <c r="AE160" s="15">
        <v>79.792465000000007</v>
      </c>
      <c r="AF160" s="15">
        <v>79.785781999999998</v>
      </c>
      <c r="AG160" s="15">
        <v>79.779326999999995</v>
      </c>
      <c r="AH160" s="15">
        <v>79.773101999999994</v>
      </c>
      <c r="AI160" s="15">
        <v>79.767180999999994</v>
      </c>
      <c r="AJ160" s="15">
        <v>79.761452000000006</v>
      </c>
      <c r="AK160" s="15">
        <v>79.755889999999994</v>
      </c>
      <c r="AL160" s="15">
        <v>79.750443000000004</v>
      </c>
      <c r="AM160" s="8">
        <v>-4.3080000000000002E-3</v>
      </c>
    </row>
    <row r="161" spans="1:39" ht="15" customHeight="1" x14ac:dyDescent="0.35">
      <c r="A161" s="7" t="s">
        <v>125</v>
      </c>
      <c r="B161" s="9" t="s">
        <v>53</v>
      </c>
      <c r="C161" s="15">
        <v>0</v>
      </c>
      <c r="D161" s="15">
        <v>0</v>
      </c>
      <c r="E161" s="15">
        <v>0</v>
      </c>
      <c r="F161" s="15">
        <v>0</v>
      </c>
      <c r="G161" s="15">
        <v>46.607532999999997</v>
      </c>
      <c r="H161" s="15">
        <v>45.257648000000003</v>
      </c>
      <c r="I161" s="15">
        <v>43.989047999999997</v>
      </c>
      <c r="J161" s="15">
        <v>43.394558000000004</v>
      </c>
      <c r="K161" s="15">
        <v>42.808117000000003</v>
      </c>
      <c r="L161" s="15">
        <v>42.184207999999998</v>
      </c>
      <c r="M161" s="15">
        <v>41.682910999999997</v>
      </c>
      <c r="N161" s="15">
        <v>41.342444999999998</v>
      </c>
      <c r="O161" s="15">
        <v>41.025115999999997</v>
      </c>
      <c r="P161" s="15">
        <v>40.729855000000001</v>
      </c>
      <c r="Q161" s="15">
        <v>40.455860000000001</v>
      </c>
      <c r="R161" s="15">
        <v>40.203792999999997</v>
      </c>
      <c r="S161" s="15">
        <v>39.971001000000001</v>
      </c>
      <c r="T161" s="15">
        <v>39.754379</v>
      </c>
      <c r="U161" s="15">
        <v>39.555152999999997</v>
      </c>
      <c r="V161" s="15">
        <v>39.373382999999997</v>
      </c>
      <c r="W161" s="15">
        <v>39.208838999999998</v>
      </c>
      <c r="X161" s="15">
        <v>39.061264000000001</v>
      </c>
      <c r="Y161" s="15">
        <v>38.929295000000003</v>
      </c>
      <c r="Z161" s="15">
        <v>38.814827000000001</v>
      </c>
      <c r="AA161" s="15">
        <v>38.715237000000002</v>
      </c>
      <c r="AB161" s="15">
        <v>38.634300000000003</v>
      </c>
      <c r="AC161" s="15">
        <v>38.621853000000002</v>
      </c>
      <c r="AD161" s="15">
        <v>38.610455000000002</v>
      </c>
      <c r="AE161" s="15">
        <v>38.599628000000003</v>
      </c>
      <c r="AF161" s="15">
        <v>38.590904000000002</v>
      </c>
      <c r="AG161" s="15">
        <v>38.581741000000001</v>
      </c>
      <c r="AH161" s="15">
        <v>38.572819000000003</v>
      </c>
      <c r="AI161" s="15">
        <v>38.565162999999998</v>
      </c>
      <c r="AJ161" s="15">
        <v>38.557586999999998</v>
      </c>
      <c r="AK161" s="15">
        <v>38.549877000000002</v>
      </c>
      <c r="AL161" s="15">
        <v>38.541778999999998</v>
      </c>
      <c r="AM161" s="8" t="s">
        <v>13</v>
      </c>
    </row>
    <row r="162" spans="1:39" ht="15" customHeight="1" x14ac:dyDescent="0.35">
      <c r="A162" s="7" t="s">
        <v>124</v>
      </c>
      <c r="B162" s="9" t="s">
        <v>51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8" t="s">
        <v>13</v>
      </c>
    </row>
    <row r="163" spans="1:39" ht="15" customHeight="1" x14ac:dyDescent="0.35">
      <c r="A163" s="7" t="s">
        <v>123</v>
      </c>
      <c r="B163" s="9" t="s">
        <v>49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38.479309000000001</v>
      </c>
      <c r="I163" s="15">
        <v>37.431507000000003</v>
      </c>
      <c r="J163" s="15">
        <v>36.527763</v>
      </c>
      <c r="K163" s="15">
        <v>35.802902000000003</v>
      </c>
      <c r="L163" s="15">
        <v>35.238235000000003</v>
      </c>
      <c r="M163" s="15">
        <v>34.749583999999999</v>
      </c>
      <c r="N163" s="15">
        <v>34.458717</v>
      </c>
      <c r="O163" s="15">
        <v>34.194569000000001</v>
      </c>
      <c r="P163" s="15">
        <v>33.949241999999998</v>
      </c>
      <c r="Q163" s="15">
        <v>33.721684000000003</v>
      </c>
      <c r="R163" s="15">
        <v>33.510688999999999</v>
      </c>
      <c r="S163" s="15">
        <v>33.315907000000003</v>
      </c>
      <c r="T163" s="15">
        <v>33.136868</v>
      </c>
      <c r="U163" s="15">
        <v>32.972861999999999</v>
      </c>
      <c r="V163" s="15">
        <v>32.823338</v>
      </c>
      <c r="W163" s="15">
        <v>32.688110000000002</v>
      </c>
      <c r="X163" s="15">
        <v>32.566963000000001</v>
      </c>
      <c r="Y163" s="15">
        <v>32.459601999999997</v>
      </c>
      <c r="Z163" s="15">
        <v>32.365893999999997</v>
      </c>
      <c r="AA163" s="15">
        <v>32.285637000000001</v>
      </c>
      <c r="AB163" s="15">
        <v>32.218693000000002</v>
      </c>
      <c r="AC163" s="15">
        <v>32.210537000000002</v>
      </c>
      <c r="AD163" s="15">
        <v>32.202724000000003</v>
      </c>
      <c r="AE163" s="15">
        <v>32.195250999999999</v>
      </c>
      <c r="AF163" s="15">
        <v>32.188071999999998</v>
      </c>
      <c r="AG163" s="15">
        <v>32.181164000000003</v>
      </c>
      <c r="AH163" s="15">
        <v>32.174529999999997</v>
      </c>
      <c r="AI163" s="15">
        <v>32.168171000000001</v>
      </c>
      <c r="AJ163" s="15">
        <v>32.162033000000001</v>
      </c>
      <c r="AK163" s="15">
        <v>32.156075000000001</v>
      </c>
      <c r="AL163" s="15">
        <v>32.150264999999997</v>
      </c>
      <c r="AM163" s="8" t="s">
        <v>13</v>
      </c>
    </row>
    <row r="164" spans="1:39" ht="15" customHeight="1" x14ac:dyDescent="0.35">
      <c r="A164" s="7" t="s">
        <v>122</v>
      </c>
      <c r="B164" s="9" t="s">
        <v>47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8" t="s">
        <v>13</v>
      </c>
    </row>
    <row r="165" spans="1:39" ht="15" customHeight="1" x14ac:dyDescent="0.35">
      <c r="A165" s="7" t="s">
        <v>121</v>
      </c>
      <c r="B165" s="9" t="s">
        <v>45</v>
      </c>
      <c r="C165" s="15">
        <v>0</v>
      </c>
      <c r="D165" s="15">
        <v>0</v>
      </c>
      <c r="E165" s="15">
        <v>0</v>
      </c>
      <c r="F165" s="15">
        <v>47.102882000000001</v>
      </c>
      <c r="G165" s="15">
        <v>45.634441000000002</v>
      </c>
      <c r="H165" s="15">
        <v>44.474021999999998</v>
      </c>
      <c r="I165" s="15">
        <v>43.429588000000003</v>
      </c>
      <c r="J165" s="15">
        <v>42.730136999999999</v>
      </c>
      <c r="K165" s="15">
        <v>42.086123999999998</v>
      </c>
      <c r="L165" s="15">
        <v>41.383068000000002</v>
      </c>
      <c r="M165" s="15">
        <v>40.86824</v>
      </c>
      <c r="N165" s="15">
        <v>40.558757999999997</v>
      </c>
      <c r="O165" s="15">
        <v>40.271011000000001</v>
      </c>
      <c r="P165" s="15">
        <v>40.009467999999998</v>
      </c>
      <c r="Q165" s="15">
        <v>39.764220999999999</v>
      </c>
      <c r="R165" s="15">
        <v>39.536396000000003</v>
      </c>
      <c r="S165" s="15">
        <v>39.325713999999998</v>
      </c>
      <c r="T165" s="15">
        <v>39.130977999999999</v>
      </c>
      <c r="U165" s="15">
        <v>38.952815999999999</v>
      </c>
      <c r="V165" s="15">
        <v>38.790573000000002</v>
      </c>
      <c r="W165" s="15">
        <v>38.643520000000002</v>
      </c>
      <c r="X165" s="15">
        <v>38.512135000000001</v>
      </c>
      <c r="Y165" s="15">
        <v>38.395263999999997</v>
      </c>
      <c r="Z165" s="15">
        <v>38.293762000000001</v>
      </c>
      <c r="AA165" s="15">
        <v>38.207709999999999</v>
      </c>
      <c r="AB165" s="15">
        <v>38.136265000000002</v>
      </c>
      <c r="AC165" s="15">
        <v>38.126975999999999</v>
      </c>
      <c r="AD165" s="15">
        <v>38.118217000000001</v>
      </c>
      <c r="AE165" s="15">
        <v>38.109859</v>
      </c>
      <c r="AF165" s="15">
        <v>38.102179999999997</v>
      </c>
      <c r="AG165" s="15">
        <v>38.094597</v>
      </c>
      <c r="AH165" s="15">
        <v>38.087336999999998</v>
      </c>
      <c r="AI165" s="15">
        <v>38.080570000000002</v>
      </c>
      <c r="AJ165" s="15">
        <v>38.073956000000003</v>
      </c>
      <c r="AK165" s="15">
        <v>38.067481999999998</v>
      </c>
      <c r="AL165" s="15">
        <v>38.061123000000002</v>
      </c>
      <c r="AM165" s="8" t="s">
        <v>13</v>
      </c>
    </row>
    <row r="166" spans="1:39" ht="15" customHeight="1" x14ac:dyDescent="0.35">
      <c r="A166" s="7" t="s">
        <v>120</v>
      </c>
      <c r="B166" s="9" t="s">
        <v>43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63.161769999999997</v>
      </c>
      <c r="I166" s="15">
        <v>62.048423999999997</v>
      </c>
      <c r="J166" s="15">
        <v>61.224995</v>
      </c>
      <c r="K166" s="15">
        <v>60.457625999999998</v>
      </c>
      <c r="L166" s="15">
        <v>59.630465999999998</v>
      </c>
      <c r="M166" s="15">
        <v>59.004955000000002</v>
      </c>
      <c r="N166" s="15">
        <v>58.606724</v>
      </c>
      <c r="O166" s="15">
        <v>58.232033000000001</v>
      </c>
      <c r="P166" s="15">
        <v>57.902996000000002</v>
      </c>
      <c r="Q166" s="15">
        <v>57.591019000000003</v>
      </c>
      <c r="R166" s="15">
        <v>57.297435999999998</v>
      </c>
      <c r="S166" s="15">
        <v>57.02187</v>
      </c>
      <c r="T166" s="15">
        <v>56.765563999999998</v>
      </c>
      <c r="U166" s="15">
        <v>56.530845999999997</v>
      </c>
      <c r="V166" s="15">
        <v>56.316921000000001</v>
      </c>
      <c r="W166" s="15">
        <v>56.121989999999997</v>
      </c>
      <c r="X166" s="15">
        <v>55.94849</v>
      </c>
      <c r="Y166" s="15">
        <v>55.794708</v>
      </c>
      <c r="Z166" s="15">
        <v>55.662379999999999</v>
      </c>
      <c r="AA166" s="15">
        <v>55.546764000000003</v>
      </c>
      <c r="AB166" s="15">
        <v>55.453785000000003</v>
      </c>
      <c r="AC166" s="15">
        <v>55.436549999999997</v>
      </c>
      <c r="AD166" s="15">
        <v>55.420833999999999</v>
      </c>
      <c r="AE166" s="15">
        <v>55.405991</v>
      </c>
      <c r="AF166" s="15">
        <v>55.395873999999999</v>
      </c>
      <c r="AG166" s="15">
        <v>55.384101999999999</v>
      </c>
      <c r="AH166" s="15">
        <v>55.372622999999997</v>
      </c>
      <c r="AI166" s="15">
        <v>55.363830999999998</v>
      </c>
      <c r="AJ166" s="15">
        <v>55.354908000000002</v>
      </c>
      <c r="AK166" s="15">
        <v>55.345238000000002</v>
      </c>
      <c r="AL166" s="15">
        <v>55.334763000000002</v>
      </c>
      <c r="AM166" s="8" t="s">
        <v>13</v>
      </c>
    </row>
    <row r="168" spans="1:39" ht="15" customHeight="1" x14ac:dyDescent="0.3">
      <c r="B168" s="6" t="s">
        <v>119</v>
      </c>
    </row>
    <row r="169" spans="1:39" ht="15" customHeight="1" x14ac:dyDescent="0.35">
      <c r="A169" s="7" t="s">
        <v>118</v>
      </c>
      <c r="B169" s="9" t="s">
        <v>65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8" t="s">
        <v>13</v>
      </c>
    </row>
    <row r="170" spans="1:39" ht="15" customHeight="1" x14ac:dyDescent="0.35">
      <c r="A170" s="7" t="s">
        <v>117</v>
      </c>
      <c r="B170" s="9" t="s">
        <v>63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37.794421999999997</v>
      </c>
      <c r="O170" s="15">
        <v>37.711131999999999</v>
      </c>
      <c r="P170" s="15">
        <v>37.644500999999998</v>
      </c>
      <c r="Q170" s="15">
        <v>37.58699</v>
      </c>
      <c r="R170" s="15">
        <v>37.537128000000003</v>
      </c>
      <c r="S170" s="15">
        <v>37.498286999999998</v>
      </c>
      <c r="T170" s="15">
        <v>37.470717999999998</v>
      </c>
      <c r="U170" s="15">
        <v>37.457763999999997</v>
      </c>
      <c r="V170" s="15">
        <v>37.448528000000003</v>
      </c>
      <c r="W170" s="15">
        <v>37.445304999999998</v>
      </c>
      <c r="X170" s="15">
        <v>37.441375999999998</v>
      </c>
      <c r="Y170" s="15">
        <v>37.444446999999997</v>
      </c>
      <c r="Z170" s="15">
        <v>37.449660999999999</v>
      </c>
      <c r="AA170" s="15">
        <v>37.452682000000003</v>
      </c>
      <c r="AB170" s="15">
        <v>37.457047000000003</v>
      </c>
      <c r="AC170" s="15">
        <v>37.472468999999997</v>
      </c>
      <c r="AD170" s="15">
        <v>37.489235000000001</v>
      </c>
      <c r="AE170" s="15">
        <v>37.505732999999999</v>
      </c>
      <c r="AF170" s="15">
        <v>37.521701999999998</v>
      </c>
      <c r="AG170" s="15">
        <v>37.537739000000002</v>
      </c>
      <c r="AH170" s="15">
        <v>37.553165</v>
      </c>
      <c r="AI170" s="15">
        <v>37.566524999999999</v>
      </c>
      <c r="AJ170" s="15">
        <v>37.580734</v>
      </c>
      <c r="AK170" s="15">
        <v>37.593680999999997</v>
      </c>
      <c r="AL170" s="15">
        <v>37.604365999999999</v>
      </c>
      <c r="AM170" s="8" t="s">
        <v>13</v>
      </c>
    </row>
    <row r="171" spans="1:39" ht="15" customHeight="1" x14ac:dyDescent="0.35">
      <c r="A171" s="7" t="s">
        <v>116</v>
      </c>
      <c r="B171" s="9" t="s">
        <v>61</v>
      </c>
      <c r="C171" s="15">
        <v>0</v>
      </c>
      <c r="D171" s="15">
        <v>0</v>
      </c>
      <c r="E171" s="15">
        <v>0</v>
      </c>
      <c r="F171" s="15">
        <v>31.542601000000001</v>
      </c>
      <c r="G171" s="15">
        <v>31.469301000000002</v>
      </c>
      <c r="H171" s="15">
        <v>31.440104000000002</v>
      </c>
      <c r="I171" s="15">
        <v>31.390232000000001</v>
      </c>
      <c r="J171" s="15">
        <v>31.364307</v>
      </c>
      <c r="K171" s="15">
        <v>31.322745999999999</v>
      </c>
      <c r="L171" s="15">
        <v>31.239422000000001</v>
      </c>
      <c r="M171" s="15">
        <v>31.198958999999999</v>
      </c>
      <c r="N171" s="15">
        <v>31.108073999999998</v>
      </c>
      <c r="O171" s="15">
        <v>31.029896000000001</v>
      </c>
      <c r="P171" s="15">
        <v>30.967777000000002</v>
      </c>
      <c r="Q171" s="15">
        <v>30.913585999999999</v>
      </c>
      <c r="R171" s="15">
        <v>30.867267999999999</v>
      </c>
      <c r="S171" s="15">
        <v>30.830832000000001</v>
      </c>
      <c r="T171" s="15">
        <v>30.805997999999999</v>
      </c>
      <c r="U171" s="15">
        <v>30.797436000000001</v>
      </c>
      <c r="V171" s="15">
        <v>30.792093000000001</v>
      </c>
      <c r="W171" s="15">
        <v>30.793040999999999</v>
      </c>
      <c r="X171" s="15">
        <v>30.792283999999999</v>
      </c>
      <c r="Y171" s="15">
        <v>30.799285999999999</v>
      </c>
      <c r="Z171" s="15">
        <v>30.808206999999999</v>
      </c>
      <c r="AA171" s="15">
        <v>30.814675999999999</v>
      </c>
      <c r="AB171" s="15">
        <v>30.821909000000002</v>
      </c>
      <c r="AC171" s="15">
        <v>30.840612</v>
      </c>
      <c r="AD171" s="15">
        <v>30.860984999999999</v>
      </c>
      <c r="AE171" s="15">
        <v>30.881031</v>
      </c>
      <c r="AF171" s="15">
        <v>30.899874000000001</v>
      </c>
      <c r="AG171" s="15">
        <v>30.918968</v>
      </c>
      <c r="AH171" s="15">
        <v>30.937273000000001</v>
      </c>
      <c r="AI171" s="15">
        <v>30.952953000000001</v>
      </c>
      <c r="AJ171" s="15">
        <v>30.969711</v>
      </c>
      <c r="AK171" s="15">
        <v>30.985023000000002</v>
      </c>
      <c r="AL171" s="15">
        <v>30.997745999999999</v>
      </c>
      <c r="AM171" s="8" t="s">
        <v>13</v>
      </c>
    </row>
    <row r="172" spans="1:39" ht="15" customHeight="1" x14ac:dyDescent="0.35">
      <c r="A172" s="7" t="s">
        <v>115</v>
      </c>
      <c r="B172" s="9" t="s">
        <v>59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33.623688000000001</v>
      </c>
      <c r="J172" s="15">
        <v>33.419113000000003</v>
      </c>
      <c r="K172" s="15">
        <v>32.937294000000001</v>
      </c>
      <c r="L172" s="15">
        <v>32.654591000000003</v>
      </c>
      <c r="M172" s="15">
        <v>32.465747999999998</v>
      </c>
      <c r="N172" s="15">
        <v>32.310478000000003</v>
      </c>
      <c r="O172" s="15">
        <v>32.178615999999998</v>
      </c>
      <c r="P172" s="15">
        <v>32.078491</v>
      </c>
      <c r="Q172" s="15">
        <v>32.001826999999999</v>
      </c>
      <c r="R172" s="15">
        <v>31.932444</v>
      </c>
      <c r="S172" s="15">
        <v>31.864460000000001</v>
      </c>
      <c r="T172" s="15">
        <v>31.810555999999998</v>
      </c>
      <c r="U172" s="15">
        <v>31.776062</v>
      </c>
      <c r="V172" s="15">
        <v>31.743969</v>
      </c>
      <c r="W172" s="15">
        <v>31.724913000000001</v>
      </c>
      <c r="X172" s="15">
        <v>31.701342</v>
      </c>
      <c r="Y172" s="15">
        <v>31.683492999999999</v>
      </c>
      <c r="Z172" s="15">
        <v>31.670922999999998</v>
      </c>
      <c r="AA172" s="15">
        <v>31.669813000000001</v>
      </c>
      <c r="AB172" s="15">
        <v>31.662396999999999</v>
      </c>
      <c r="AC172" s="15">
        <v>31.663955999999999</v>
      </c>
      <c r="AD172" s="15">
        <v>31.676064</v>
      </c>
      <c r="AE172" s="15">
        <v>31.689191999999998</v>
      </c>
      <c r="AF172" s="15">
        <v>31.695219000000002</v>
      </c>
      <c r="AG172" s="15">
        <v>31.704650999999998</v>
      </c>
      <c r="AH172" s="15">
        <v>31.720607999999999</v>
      </c>
      <c r="AI172" s="15">
        <v>31.743684999999999</v>
      </c>
      <c r="AJ172" s="15">
        <v>31.757321999999998</v>
      </c>
      <c r="AK172" s="15">
        <v>31.769349999999999</v>
      </c>
      <c r="AL172" s="15">
        <v>31.776441999999999</v>
      </c>
      <c r="AM172" s="8" t="s">
        <v>13</v>
      </c>
    </row>
    <row r="173" spans="1:39" ht="15" customHeight="1" x14ac:dyDescent="0.35">
      <c r="A173" s="7" t="s">
        <v>114</v>
      </c>
      <c r="B173" s="9" t="s">
        <v>57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49.672649</v>
      </c>
      <c r="N173" s="15">
        <v>49.539898000000001</v>
      </c>
      <c r="O173" s="15">
        <v>49.42239</v>
      </c>
      <c r="P173" s="15">
        <v>49.325248999999999</v>
      </c>
      <c r="Q173" s="15">
        <v>49.242474000000001</v>
      </c>
      <c r="R173" s="15">
        <v>49.173144999999998</v>
      </c>
      <c r="S173" s="15">
        <v>49.118122</v>
      </c>
      <c r="T173" s="15">
        <v>49.077891999999999</v>
      </c>
      <c r="U173" s="15">
        <v>49.054465999999998</v>
      </c>
      <c r="V173" s="15">
        <v>49.036793000000003</v>
      </c>
      <c r="W173" s="15">
        <v>49.026271999999999</v>
      </c>
      <c r="X173" s="15">
        <v>49.016101999999997</v>
      </c>
      <c r="Y173" s="15">
        <v>49.013260000000002</v>
      </c>
      <c r="Z173" s="15">
        <v>49.013035000000002</v>
      </c>
      <c r="AA173" s="15">
        <v>49.011333</v>
      </c>
      <c r="AB173" s="15">
        <v>49.011096999999999</v>
      </c>
      <c r="AC173" s="15">
        <v>49.025429000000003</v>
      </c>
      <c r="AD173" s="15">
        <v>49.041255999999997</v>
      </c>
      <c r="AE173" s="15">
        <v>49.056767000000001</v>
      </c>
      <c r="AF173" s="15">
        <v>49.071460999999999</v>
      </c>
      <c r="AG173" s="15">
        <v>49.086353000000003</v>
      </c>
      <c r="AH173" s="15">
        <v>49.100613000000003</v>
      </c>
      <c r="AI173" s="15">
        <v>49.112782000000003</v>
      </c>
      <c r="AJ173" s="15">
        <v>49.125759000000002</v>
      </c>
      <c r="AK173" s="15">
        <v>49.137580999999997</v>
      </c>
      <c r="AL173" s="15">
        <v>49.147396000000001</v>
      </c>
      <c r="AM173" s="8" t="s">
        <v>13</v>
      </c>
    </row>
    <row r="174" spans="1:39" ht="15" customHeight="1" x14ac:dyDescent="0.35">
      <c r="A174" s="7" t="s">
        <v>113</v>
      </c>
      <c r="B174" s="9" t="s">
        <v>55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77.419242999999994</v>
      </c>
      <c r="AD174" s="15">
        <v>77.433090000000007</v>
      </c>
      <c r="AE174" s="15">
        <v>77.446708999999998</v>
      </c>
      <c r="AF174" s="15">
        <v>77.459839000000002</v>
      </c>
      <c r="AG174" s="15">
        <v>77.473061000000001</v>
      </c>
      <c r="AH174" s="15">
        <v>77.485855000000001</v>
      </c>
      <c r="AI174" s="15">
        <v>77.496796000000003</v>
      </c>
      <c r="AJ174" s="15">
        <v>77.508483999999996</v>
      </c>
      <c r="AK174" s="15">
        <v>77.519157000000007</v>
      </c>
      <c r="AL174" s="15">
        <v>77.527839999999998</v>
      </c>
      <c r="AM174" s="8" t="s">
        <v>13</v>
      </c>
    </row>
    <row r="175" spans="1:39" ht="15" customHeight="1" x14ac:dyDescent="0.35">
      <c r="A175" s="7" t="s">
        <v>112</v>
      </c>
      <c r="B175" s="9" t="s">
        <v>53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8" t="s">
        <v>13</v>
      </c>
    </row>
    <row r="176" spans="1:39" ht="15" customHeight="1" x14ac:dyDescent="0.35">
      <c r="A176" s="7" t="s">
        <v>111</v>
      </c>
      <c r="B176" s="9" t="s">
        <v>51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49.988894999999999</v>
      </c>
      <c r="O176" s="15">
        <v>49.850109000000003</v>
      </c>
      <c r="P176" s="15">
        <v>49.730052999999998</v>
      </c>
      <c r="Q176" s="15">
        <v>49.627434000000001</v>
      </c>
      <c r="R176" s="15">
        <v>49.541896999999999</v>
      </c>
      <c r="S176" s="15">
        <v>49.472546000000001</v>
      </c>
      <c r="T176" s="15">
        <v>49.416561000000002</v>
      </c>
      <c r="U176" s="15">
        <v>49.372428999999997</v>
      </c>
      <c r="V176" s="15">
        <v>49.335808</v>
      </c>
      <c r="W176" s="15">
        <v>49.305732999999996</v>
      </c>
      <c r="X176" s="15">
        <v>49.279907000000001</v>
      </c>
      <c r="Y176" s="15">
        <v>49.259067999999999</v>
      </c>
      <c r="Z176" s="15">
        <v>49.242344000000003</v>
      </c>
      <c r="AA176" s="15">
        <v>49.226706999999998</v>
      </c>
      <c r="AB176" s="15">
        <v>49.213344999999997</v>
      </c>
      <c r="AC176" s="15">
        <v>49.216197999999999</v>
      </c>
      <c r="AD176" s="15">
        <v>49.219729999999998</v>
      </c>
      <c r="AE176" s="15">
        <v>49.223106000000001</v>
      </c>
      <c r="AF176" s="15">
        <v>49.225932999999998</v>
      </c>
      <c r="AG176" s="15">
        <v>49.228889000000002</v>
      </c>
      <c r="AH176" s="15">
        <v>49.231662999999998</v>
      </c>
      <c r="AI176" s="15">
        <v>49.233749000000003</v>
      </c>
      <c r="AJ176" s="15">
        <v>49.235939000000002</v>
      </c>
      <c r="AK176" s="15">
        <v>49.237952999999997</v>
      </c>
      <c r="AL176" s="15">
        <v>49.239620000000002</v>
      </c>
      <c r="AM176" s="8" t="s">
        <v>13</v>
      </c>
    </row>
    <row r="177" spans="1:39" ht="15" customHeight="1" x14ac:dyDescent="0.35">
      <c r="A177" s="7" t="s">
        <v>110</v>
      </c>
      <c r="B177" s="9" t="s">
        <v>49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32.888343999999996</v>
      </c>
      <c r="K177" s="15">
        <v>32.820735999999997</v>
      </c>
      <c r="L177" s="15">
        <v>32.761234000000002</v>
      </c>
      <c r="M177" s="15">
        <v>32.730255</v>
      </c>
      <c r="N177" s="15">
        <v>32.617359</v>
      </c>
      <c r="O177" s="15">
        <v>32.512379000000003</v>
      </c>
      <c r="P177" s="15">
        <v>32.420582000000003</v>
      </c>
      <c r="Q177" s="15">
        <v>32.341746999999998</v>
      </c>
      <c r="R177" s="15">
        <v>32.277107000000001</v>
      </c>
      <c r="S177" s="15">
        <v>32.225921999999997</v>
      </c>
      <c r="T177" s="15">
        <v>32.186194999999998</v>
      </c>
      <c r="U177" s="15">
        <v>32.156872</v>
      </c>
      <c r="V177" s="15">
        <v>32.133567999999997</v>
      </c>
      <c r="W177" s="15">
        <v>32.115420999999998</v>
      </c>
      <c r="X177" s="15">
        <v>32.099730999999998</v>
      </c>
      <c r="Y177" s="15">
        <v>32.087780000000002</v>
      </c>
      <c r="Z177" s="15">
        <v>32.077911</v>
      </c>
      <c r="AA177" s="15">
        <v>32.068665000000003</v>
      </c>
      <c r="AB177" s="15">
        <v>32.060448000000001</v>
      </c>
      <c r="AC177" s="15">
        <v>32.064509999999999</v>
      </c>
      <c r="AD177" s="15">
        <v>32.069031000000003</v>
      </c>
      <c r="AE177" s="15">
        <v>32.073639</v>
      </c>
      <c r="AF177" s="15">
        <v>32.077945999999997</v>
      </c>
      <c r="AG177" s="15">
        <v>32.082951000000001</v>
      </c>
      <c r="AH177" s="15">
        <v>32.090815999999997</v>
      </c>
      <c r="AI177" s="15">
        <v>32.098216999999998</v>
      </c>
      <c r="AJ177" s="15">
        <v>32.105727999999999</v>
      </c>
      <c r="AK177" s="15">
        <v>32.113117000000003</v>
      </c>
      <c r="AL177" s="15">
        <v>32.120238999999998</v>
      </c>
      <c r="AM177" s="8" t="s">
        <v>13</v>
      </c>
    </row>
    <row r="178" spans="1:39" ht="15" customHeight="1" x14ac:dyDescent="0.35">
      <c r="A178" s="7" t="s">
        <v>109</v>
      </c>
      <c r="B178" s="9" t="s">
        <v>47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42.83276</v>
      </c>
      <c r="N178" s="15">
        <v>42.712542999999997</v>
      </c>
      <c r="O178" s="15">
        <v>42.595928000000001</v>
      </c>
      <c r="P178" s="15">
        <v>42.491076999999997</v>
      </c>
      <c r="Q178" s="15">
        <v>42.399414</v>
      </c>
      <c r="R178" s="15">
        <v>42.323180999999998</v>
      </c>
      <c r="S178" s="15">
        <v>42.26202</v>
      </c>
      <c r="T178" s="15">
        <v>42.213706999999999</v>
      </c>
      <c r="U178" s="15">
        <v>42.176684999999999</v>
      </c>
      <c r="V178" s="15">
        <v>42.146801000000004</v>
      </c>
      <c r="W178" s="15">
        <v>42.122787000000002</v>
      </c>
      <c r="X178" s="15">
        <v>42.102184000000001</v>
      </c>
      <c r="Y178" s="15">
        <v>42.085518</v>
      </c>
      <c r="Z178" s="15">
        <v>42.071331000000001</v>
      </c>
      <c r="AA178" s="15">
        <v>42.058360999999998</v>
      </c>
      <c r="AB178" s="15">
        <v>42.046719000000003</v>
      </c>
      <c r="AC178" s="15">
        <v>42.049683000000002</v>
      </c>
      <c r="AD178" s="15">
        <v>42.052956000000002</v>
      </c>
      <c r="AE178" s="15">
        <v>42.056216999999997</v>
      </c>
      <c r="AF178" s="15">
        <v>42.059413999999997</v>
      </c>
      <c r="AG178" s="15">
        <v>42.062645000000003</v>
      </c>
      <c r="AH178" s="15">
        <v>42.065773</v>
      </c>
      <c r="AI178" s="15">
        <v>42.068393999999998</v>
      </c>
      <c r="AJ178" s="15">
        <v>42.071213</v>
      </c>
      <c r="AK178" s="15">
        <v>42.073794999999997</v>
      </c>
      <c r="AL178" s="15">
        <v>42.075904999999999</v>
      </c>
      <c r="AM178" s="8" t="s">
        <v>13</v>
      </c>
    </row>
    <row r="179" spans="1:39" ht="15" customHeight="1" x14ac:dyDescent="0.35">
      <c r="A179" s="7" t="s">
        <v>108</v>
      </c>
      <c r="B179" s="9" t="s">
        <v>45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38.266562999999998</v>
      </c>
      <c r="I179" s="15">
        <v>38.214146</v>
      </c>
      <c r="J179" s="15">
        <v>38.119312000000001</v>
      </c>
      <c r="K179" s="15">
        <v>38.053272</v>
      </c>
      <c r="L179" s="15">
        <v>38.016219999999997</v>
      </c>
      <c r="M179" s="15">
        <v>37.978928000000003</v>
      </c>
      <c r="N179" s="15">
        <v>37.864390999999998</v>
      </c>
      <c r="O179" s="15">
        <v>37.762282999999996</v>
      </c>
      <c r="P179" s="15">
        <v>37.679049999999997</v>
      </c>
      <c r="Q179" s="15">
        <v>37.606335000000001</v>
      </c>
      <c r="R179" s="15">
        <v>37.546135</v>
      </c>
      <c r="S179" s="15">
        <v>37.499324999999999</v>
      </c>
      <c r="T179" s="15">
        <v>37.464703</v>
      </c>
      <c r="U179" s="15">
        <v>37.443500999999998</v>
      </c>
      <c r="V179" s="15">
        <v>37.427303000000002</v>
      </c>
      <c r="W179" s="15">
        <v>37.417019000000003</v>
      </c>
      <c r="X179" s="15">
        <v>37.407459000000003</v>
      </c>
      <c r="Y179" s="15">
        <v>37.403686999999998</v>
      </c>
      <c r="Z179" s="15">
        <v>37.402068999999997</v>
      </c>
      <c r="AA179" s="15">
        <v>37.399822</v>
      </c>
      <c r="AB179" s="15">
        <v>37.398570999999997</v>
      </c>
      <c r="AC179" s="15">
        <v>37.409950000000002</v>
      </c>
      <c r="AD179" s="15">
        <v>37.422283</v>
      </c>
      <c r="AE179" s="15">
        <v>37.434429000000002</v>
      </c>
      <c r="AF179" s="15">
        <v>37.446018000000002</v>
      </c>
      <c r="AG179" s="15">
        <v>37.457732999999998</v>
      </c>
      <c r="AH179" s="15">
        <v>37.469031999999999</v>
      </c>
      <c r="AI179" s="15">
        <v>37.478802000000002</v>
      </c>
      <c r="AJ179" s="15">
        <v>37.489238999999998</v>
      </c>
      <c r="AK179" s="15">
        <v>37.498814000000003</v>
      </c>
      <c r="AL179" s="15">
        <v>37.506767000000004</v>
      </c>
      <c r="AM179" s="8" t="s">
        <v>13</v>
      </c>
    </row>
    <row r="180" spans="1:39" ht="15" customHeight="1" x14ac:dyDescent="0.35">
      <c r="A180" s="7" t="s">
        <v>107</v>
      </c>
      <c r="B180" s="9" t="s">
        <v>43</v>
      </c>
      <c r="C180" s="15">
        <v>0</v>
      </c>
      <c r="D180" s="15">
        <v>0</v>
      </c>
      <c r="E180" s="15">
        <v>0</v>
      </c>
      <c r="F180" s="15">
        <v>53.352867000000003</v>
      </c>
      <c r="G180" s="15">
        <v>53.24194</v>
      </c>
      <c r="H180" s="15">
        <v>53.146205999999999</v>
      </c>
      <c r="I180" s="15">
        <v>53.099735000000003</v>
      </c>
      <c r="J180" s="15">
        <v>53.031353000000003</v>
      </c>
      <c r="K180" s="15">
        <v>52.965954000000004</v>
      </c>
      <c r="L180" s="15">
        <v>52.912556000000002</v>
      </c>
      <c r="M180" s="15">
        <v>52.841774000000001</v>
      </c>
      <c r="N180" s="15">
        <v>52.708618000000001</v>
      </c>
      <c r="O180" s="15">
        <v>52.583725000000001</v>
      </c>
      <c r="P180" s="15">
        <v>52.476394999999997</v>
      </c>
      <c r="Q180" s="15">
        <v>52.385185</v>
      </c>
      <c r="R180" s="15">
        <v>52.309727000000002</v>
      </c>
      <c r="S180" s="15">
        <v>52.249671999999997</v>
      </c>
      <c r="T180" s="15">
        <v>52.203769999999999</v>
      </c>
      <c r="U180" s="15">
        <v>52.171287999999997</v>
      </c>
      <c r="V180" s="15">
        <v>52.145302000000001</v>
      </c>
      <c r="W180" s="15">
        <v>52.125275000000002</v>
      </c>
      <c r="X180" s="15">
        <v>52.107726999999997</v>
      </c>
      <c r="Y180" s="15">
        <v>52.095207000000002</v>
      </c>
      <c r="Z180" s="15">
        <v>52.085033000000003</v>
      </c>
      <c r="AA180" s="15">
        <v>52.075477999999997</v>
      </c>
      <c r="AB180" s="15">
        <v>52.067065999999997</v>
      </c>
      <c r="AC180" s="15">
        <v>52.073822</v>
      </c>
      <c r="AD180" s="15">
        <v>52.081142</v>
      </c>
      <c r="AE180" s="15">
        <v>52.088298999999999</v>
      </c>
      <c r="AF180" s="15">
        <v>52.095103999999999</v>
      </c>
      <c r="AG180" s="15">
        <v>52.102020000000003</v>
      </c>
      <c r="AH180" s="15">
        <v>52.108589000000002</v>
      </c>
      <c r="AI180" s="15">
        <v>52.11412</v>
      </c>
      <c r="AJ180" s="15">
        <v>52.120026000000003</v>
      </c>
      <c r="AK180" s="15">
        <v>52.125374000000001</v>
      </c>
      <c r="AL180" s="15">
        <v>52.129821999999997</v>
      </c>
      <c r="AM180" s="8" t="s">
        <v>13</v>
      </c>
    </row>
    <row r="182" spans="1:39" ht="15" customHeight="1" x14ac:dyDescent="0.3">
      <c r="B182" s="6" t="s">
        <v>106</v>
      </c>
    </row>
    <row r="183" spans="1:39" ht="15" customHeight="1" x14ac:dyDescent="0.35">
      <c r="A183" s="7" t="s">
        <v>105</v>
      </c>
      <c r="B183" s="9" t="s">
        <v>65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41.592579000000001</v>
      </c>
      <c r="AD183" s="15">
        <v>41.598506999999998</v>
      </c>
      <c r="AE183" s="15">
        <v>41.604377999999997</v>
      </c>
      <c r="AF183" s="15">
        <v>41.610076999999997</v>
      </c>
      <c r="AG183" s="15">
        <v>41.615828999999998</v>
      </c>
      <c r="AH183" s="15">
        <v>41.621613000000004</v>
      </c>
      <c r="AI183" s="15">
        <v>41.626761999999999</v>
      </c>
      <c r="AJ183" s="15">
        <v>41.632342999999999</v>
      </c>
      <c r="AK183" s="15">
        <v>41.637211000000001</v>
      </c>
      <c r="AL183" s="15">
        <v>41.641272999999998</v>
      </c>
      <c r="AM183" s="8" t="s">
        <v>13</v>
      </c>
    </row>
    <row r="184" spans="1:39" ht="15" customHeight="1" x14ac:dyDescent="0.35">
      <c r="A184" s="7" t="s">
        <v>104</v>
      </c>
      <c r="B184" s="9" t="s">
        <v>63</v>
      </c>
      <c r="C184" s="15">
        <v>33.895493000000002</v>
      </c>
      <c r="D184" s="15">
        <v>33.343048000000003</v>
      </c>
      <c r="E184" s="15">
        <v>33.292385000000003</v>
      </c>
      <c r="F184" s="15">
        <v>33.384453000000001</v>
      </c>
      <c r="G184" s="15">
        <v>33.629024999999999</v>
      </c>
      <c r="H184" s="15">
        <v>33.690112999999997</v>
      </c>
      <c r="I184" s="15">
        <v>33.740425000000002</v>
      </c>
      <c r="J184" s="15">
        <v>33.772174999999997</v>
      </c>
      <c r="K184" s="15">
        <v>33.808413999999999</v>
      </c>
      <c r="L184" s="15">
        <v>33.760795999999999</v>
      </c>
      <c r="M184" s="15">
        <v>33.750571999999998</v>
      </c>
      <c r="N184" s="15">
        <v>33.656044000000001</v>
      </c>
      <c r="O184" s="15">
        <v>33.574120000000001</v>
      </c>
      <c r="P184" s="15">
        <v>33.508769999999998</v>
      </c>
      <c r="Q184" s="15">
        <v>33.450980999999999</v>
      </c>
      <c r="R184" s="15">
        <v>33.401420999999999</v>
      </c>
      <c r="S184" s="15">
        <v>33.363373000000003</v>
      </c>
      <c r="T184" s="15">
        <v>33.336838</v>
      </c>
      <c r="U184" s="15">
        <v>33.32526</v>
      </c>
      <c r="V184" s="15">
        <v>33.317188000000002</v>
      </c>
      <c r="W184" s="15">
        <v>33.315327000000003</v>
      </c>
      <c r="X184" s="15">
        <v>33.312629999999999</v>
      </c>
      <c r="Y184" s="15">
        <v>33.317050999999999</v>
      </c>
      <c r="Z184" s="15">
        <v>33.323315000000001</v>
      </c>
      <c r="AA184" s="15">
        <v>33.327618000000001</v>
      </c>
      <c r="AB184" s="15">
        <v>33.332729</v>
      </c>
      <c r="AC184" s="15">
        <v>33.349311999999998</v>
      </c>
      <c r="AD184" s="15">
        <v>33.367195000000002</v>
      </c>
      <c r="AE184" s="15">
        <v>33.384720000000002</v>
      </c>
      <c r="AF184" s="15">
        <v>33.401279000000002</v>
      </c>
      <c r="AG184" s="15">
        <v>33.418140000000001</v>
      </c>
      <c r="AH184" s="15">
        <v>33.434311000000001</v>
      </c>
      <c r="AI184" s="15">
        <v>33.448090000000001</v>
      </c>
      <c r="AJ184" s="15">
        <v>33.462811000000002</v>
      </c>
      <c r="AK184" s="15">
        <v>33.476275999999999</v>
      </c>
      <c r="AL184" s="15">
        <v>33.487476000000001</v>
      </c>
      <c r="AM184" s="8">
        <v>1.27E-4</v>
      </c>
    </row>
    <row r="185" spans="1:39" ht="15" customHeight="1" x14ac:dyDescent="0.35">
      <c r="A185" s="7" t="s">
        <v>103</v>
      </c>
      <c r="B185" s="9" t="s">
        <v>61</v>
      </c>
      <c r="C185" s="15">
        <v>28.129822000000001</v>
      </c>
      <c r="D185" s="15">
        <v>27.678373000000001</v>
      </c>
      <c r="E185" s="15">
        <v>27.614031000000001</v>
      </c>
      <c r="F185" s="15">
        <v>27.613911000000002</v>
      </c>
      <c r="G185" s="15">
        <v>27.636987999999999</v>
      </c>
      <c r="H185" s="15">
        <v>27.735382000000001</v>
      </c>
      <c r="I185" s="15">
        <v>27.735586000000001</v>
      </c>
      <c r="J185" s="15">
        <v>27.779765999999999</v>
      </c>
      <c r="K185" s="15">
        <v>27.812784000000001</v>
      </c>
      <c r="L185" s="15">
        <v>27.734991000000001</v>
      </c>
      <c r="M185" s="15">
        <v>27.745225999999999</v>
      </c>
      <c r="N185" s="15">
        <v>27.653842999999998</v>
      </c>
      <c r="O185" s="15">
        <v>27.574663000000001</v>
      </c>
      <c r="P185" s="15">
        <v>27.5124</v>
      </c>
      <c r="Q185" s="15">
        <v>27.458151000000001</v>
      </c>
      <c r="R185" s="15">
        <v>27.411839000000001</v>
      </c>
      <c r="S185" s="15">
        <v>27.376135000000001</v>
      </c>
      <c r="T185" s="15">
        <v>27.351687999999999</v>
      </c>
      <c r="U185" s="15">
        <v>27.342775</v>
      </c>
      <c r="V185" s="15">
        <v>27.337046000000001</v>
      </c>
      <c r="W185" s="15">
        <v>27.337586999999999</v>
      </c>
      <c r="X185" s="15">
        <v>27.336514999999999</v>
      </c>
      <c r="Y185" s="15">
        <v>27.34309</v>
      </c>
      <c r="Z185" s="15">
        <v>27.352029999999999</v>
      </c>
      <c r="AA185" s="15">
        <v>27.358746</v>
      </c>
      <c r="AB185" s="15">
        <v>27.365822000000001</v>
      </c>
      <c r="AC185" s="15">
        <v>27.384450999999999</v>
      </c>
      <c r="AD185" s="15">
        <v>27.404339</v>
      </c>
      <c r="AE185" s="15">
        <v>27.423908000000001</v>
      </c>
      <c r="AF185" s="15">
        <v>27.442302999999999</v>
      </c>
      <c r="AG185" s="15">
        <v>27.461124000000002</v>
      </c>
      <c r="AH185" s="15">
        <v>27.479182999999999</v>
      </c>
      <c r="AI185" s="15">
        <v>27.494509000000001</v>
      </c>
      <c r="AJ185" s="15">
        <v>27.510921</v>
      </c>
      <c r="AK185" s="15">
        <v>27.525953000000001</v>
      </c>
      <c r="AL185" s="15">
        <v>27.538506000000002</v>
      </c>
      <c r="AM185" s="8">
        <v>-1.4899999999999999E-4</v>
      </c>
    </row>
    <row r="186" spans="1:39" ht="15" customHeight="1" x14ac:dyDescent="0.35">
      <c r="A186" s="7" t="s">
        <v>102</v>
      </c>
      <c r="B186" s="9" t="s">
        <v>59</v>
      </c>
      <c r="C186" s="15">
        <v>30.077541</v>
      </c>
      <c r="D186" s="15">
        <v>29.680696000000001</v>
      </c>
      <c r="E186" s="15">
        <v>29.614618</v>
      </c>
      <c r="F186" s="15">
        <v>29.612269999999999</v>
      </c>
      <c r="G186" s="15">
        <v>29.639081999999998</v>
      </c>
      <c r="H186" s="15">
        <v>29.730481999999999</v>
      </c>
      <c r="I186" s="15">
        <v>29.711113000000001</v>
      </c>
      <c r="J186" s="15">
        <v>29.710820999999999</v>
      </c>
      <c r="K186" s="15">
        <v>29.725470000000001</v>
      </c>
      <c r="L186" s="15">
        <v>29.643388999999999</v>
      </c>
      <c r="M186" s="15">
        <v>29.626982000000002</v>
      </c>
      <c r="N186" s="15">
        <v>29.526824999999999</v>
      </c>
      <c r="O186" s="15">
        <v>29.432113999999999</v>
      </c>
      <c r="P186" s="15">
        <v>29.360367</v>
      </c>
      <c r="Q186" s="15">
        <v>29.293486000000001</v>
      </c>
      <c r="R186" s="15">
        <v>29.237448000000001</v>
      </c>
      <c r="S186" s="15">
        <v>29.193740999999999</v>
      </c>
      <c r="T186" s="15">
        <v>29.163882999999998</v>
      </c>
      <c r="U186" s="15">
        <v>29.150058999999999</v>
      </c>
      <c r="V186" s="15">
        <v>29.140272</v>
      </c>
      <c r="W186" s="15">
        <v>29.13711</v>
      </c>
      <c r="X186" s="15">
        <v>29.133011</v>
      </c>
      <c r="Y186" s="15">
        <v>29.136386999999999</v>
      </c>
      <c r="Z186" s="15">
        <v>29.142261999999999</v>
      </c>
      <c r="AA186" s="15">
        <v>29.146343000000002</v>
      </c>
      <c r="AB186" s="15">
        <v>29.150853999999999</v>
      </c>
      <c r="AC186" s="15">
        <v>29.167984000000001</v>
      </c>
      <c r="AD186" s="15">
        <v>29.186351999999999</v>
      </c>
      <c r="AE186" s="15">
        <v>29.204415999999998</v>
      </c>
      <c r="AF186" s="15">
        <v>29.221346</v>
      </c>
      <c r="AG186" s="15">
        <v>29.238695</v>
      </c>
      <c r="AH186" s="15">
        <v>29.255323000000001</v>
      </c>
      <c r="AI186" s="15">
        <v>29.269413</v>
      </c>
      <c r="AJ186" s="15">
        <v>29.284489000000001</v>
      </c>
      <c r="AK186" s="15">
        <v>29.298306</v>
      </c>
      <c r="AL186" s="15">
        <v>29.309840999999999</v>
      </c>
      <c r="AM186" s="8">
        <v>-3.6999999999999999E-4</v>
      </c>
    </row>
    <row r="187" spans="1:39" ht="15" customHeight="1" x14ac:dyDescent="0.35">
      <c r="A187" s="7" t="s">
        <v>101</v>
      </c>
      <c r="B187" s="9" t="s">
        <v>57</v>
      </c>
      <c r="C187" s="15">
        <v>46.085921999999997</v>
      </c>
      <c r="D187" s="15">
        <v>45.583919999999999</v>
      </c>
      <c r="E187" s="15">
        <v>45.503860000000003</v>
      </c>
      <c r="F187" s="15">
        <v>45.542011000000002</v>
      </c>
      <c r="G187" s="15">
        <v>45.646557000000001</v>
      </c>
      <c r="H187" s="15">
        <v>45.701466000000003</v>
      </c>
      <c r="I187" s="15">
        <v>45.824382999999997</v>
      </c>
      <c r="J187" s="15">
        <v>45.890006999999997</v>
      </c>
      <c r="K187" s="15">
        <v>45.851021000000003</v>
      </c>
      <c r="L187" s="15">
        <v>45.735714000000002</v>
      </c>
      <c r="M187" s="15">
        <v>45.684589000000003</v>
      </c>
      <c r="N187" s="15">
        <v>45.552311000000003</v>
      </c>
      <c r="O187" s="15">
        <v>45.435692000000003</v>
      </c>
      <c r="P187" s="15">
        <v>45.339024000000002</v>
      </c>
      <c r="Q187" s="15">
        <v>45.256507999999997</v>
      </c>
      <c r="R187" s="15">
        <v>45.186104</v>
      </c>
      <c r="S187" s="15">
        <v>45.131335999999997</v>
      </c>
      <c r="T187" s="15">
        <v>45.091320000000003</v>
      </c>
      <c r="U187" s="15">
        <v>45.068069000000001</v>
      </c>
      <c r="V187" s="15">
        <v>45.050494999999998</v>
      </c>
      <c r="W187" s="15">
        <v>45.040469999999999</v>
      </c>
      <c r="X187" s="15">
        <v>45.030906999999999</v>
      </c>
      <c r="Y187" s="15">
        <v>45.02861</v>
      </c>
      <c r="Z187" s="15">
        <v>45.028678999999997</v>
      </c>
      <c r="AA187" s="15">
        <v>45.027541999999997</v>
      </c>
      <c r="AB187" s="15">
        <v>45.027301999999999</v>
      </c>
      <c r="AC187" s="15">
        <v>45.041938999999999</v>
      </c>
      <c r="AD187" s="15">
        <v>45.057743000000002</v>
      </c>
      <c r="AE187" s="15">
        <v>45.073264999999999</v>
      </c>
      <c r="AF187" s="15">
        <v>45.087879000000001</v>
      </c>
      <c r="AG187" s="15">
        <v>45.102783000000002</v>
      </c>
      <c r="AH187" s="15">
        <v>45.117072999999998</v>
      </c>
      <c r="AI187" s="15">
        <v>45.129204000000001</v>
      </c>
      <c r="AJ187" s="15">
        <v>45.142155000000002</v>
      </c>
      <c r="AK187" s="15">
        <v>45.154003000000003</v>
      </c>
      <c r="AL187" s="15">
        <v>45.16386</v>
      </c>
      <c r="AM187" s="8">
        <v>-2.72E-4</v>
      </c>
    </row>
    <row r="188" spans="1:39" ht="15" customHeight="1" x14ac:dyDescent="0.35">
      <c r="A188" s="7" t="s">
        <v>100</v>
      </c>
      <c r="B188" s="9" t="s">
        <v>55</v>
      </c>
      <c r="C188" s="15">
        <v>73.910576000000006</v>
      </c>
      <c r="D188" s="15">
        <v>73.458190999999999</v>
      </c>
      <c r="E188" s="15">
        <v>73.410103000000007</v>
      </c>
      <c r="F188" s="15">
        <v>73.383171000000004</v>
      </c>
      <c r="G188" s="15">
        <v>73.512748999999999</v>
      </c>
      <c r="H188" s="15">
        <v>73.585860999999994</v>
      </c>
      <c r="I188" s="15">
        <v>73.678985999999995</v>
      </c>
      <c r="J188" s="15">
        <v>73.738754</v>
      </c>
      <c r="K188" s="15">
        <v>73.772316000000004</v>
      </c>
      <c r="L188" s="15">
        <v>73.742728999999997</v>
      </c>
      <c r="M188" s="15">
        <v>73.719291999999996</v>
      </c>
      <c r="N188" s="15">
        <v>73.586562999999998</v>
      </c>
      <c r="O188" s="15">
        <v>73.469414</v>
      </c>
      <c r="P188" s="15">
        <v>73.371955999999997</v>
      </c>
      <c r="Q188" s="15">
        <v>73.288307000000003</v>
      </c>
      <c r="R188" s="15">
        <v>73.219002000000003</v>
      </c>
      <c r="S188" s="15">
        <v>73.165633999999997</v>
      </c>
      <c r="T188" s="15">
        <v>73.126625000000004</v>
      </c>
      <c r="U188" s="15">
        <v>73.103271000000007</v>
      </c>
      <c r="V188" s="15">
        <v>73.085685999999995</v>
      </c>
      <c r="W188" s="15">
        <v>73.075066000000007</v>
      </c>
      <c r="X188" s="15">
        <v>73.065216000000007</v>
      </c>
      <c r="Y188" s="15">
        <v>73.061843999999994</v>
      </c>
      <c r="Z188" s="15">
        <v>73.060531999999995</v>
      </c>
      <c r="AA188" s="15">
        <v>73.058364999999995</v>
      </c>
      <c r="AB188" s="15">
        <v>73.056763000000004</v>
      </c>
      <c r="AC188" s="15">
        <v>73.069275000000005</v>
      </c>
      <c r="AD188" s="15">
        <v>73.082718</v>
      </c>
      <c r="AE188" s="15">
        <v>73.095909000000006</v>
      </c>
      <c r="AF188" s="15">
        <v>73.108283999999998</v>
      </c>
      <c r="AG188" s="15">
        <v>73.120956000000007</v>
      </c>
      <c r="AH188" s="15">
        <v>73.133156</v>
      </c>
      <c r="AI188" s="15">
        <v>73.143439999999998</v>
      </c>
      <c r="AJ188" s="15">
        <v>73.154410999999996</v>
      </c>
      <c r="AK188" s="15">
        <v>73.164490000000001</v>
      </c>
      <c r="AL188" s="15">
        <v>73.172950999999998</v>
      </c>
      <c r="AM188" s="8">
        <v>-1.1400000000000001E-4</v>
      </c>
    </row>
    <row r="189" spans="1:39" ht="15" customHeight="1" x14ac:dyDescent="0.35">
      <c r="A189" s="7" t="s">
        <v>99</v>
      </c>
      <c r="B189" s="9" t="s">
        <v>53</v>
      </c>
      <c r="C189" s="15">
        <v>0</v>
      </c>
      <c r="D189" s="15">
        <v>0</v>
      </c>
      <c r="E189" s="15">
        <v>31.471882000000001</v>
      </c>
      <c r="F189" s="15">
        <v>31.485783000000001</v>
      </c>
      <c r="G189" s="15">
        <v>31.440574999999999</v>
      </c>
      <c r="H189" s="15">
        <v>31.510318999999999</v>
      </c>
      <c r="I189" s="15">
        <v>31.777567000000001</v>
      </c>
      <c r="J189" s="15">
        <v>31.685566000000001</v>
      </c>
      <c r="K189" s="15">
        <v>31.651432</v>
      </c>
      <c r="L189" s="15">
        <v>31.823125999999998</v>
      </c>
      <c r="M189" s="15">
        <v>31.797868999999999</v>
      </c>
      <c r="N189" s="15">
        <v>31.674178999999999</v>
      </c>
      <c r="O189" s="15">
        <v>31.562733000000001</v>
      </c>
      <c r="P189" s="15">
        <v>31.467365000000001</v>
      </c>
      <c r="Q189" s="15">
        <v>31.386756999999999</v>
      </c>
      <c r="R189" s="15">
        <v>31.322234999999999</v>
      </c>
      <c r="S189" s="15">
        <v>31.272338999999999</v>
      </c>
      <c r="T189" s="15">
        <v>31.235185999999999</v>
      </c>
      <c r="U189" s="15">
        <v>31.208786</v>
      </c>
      <c r="V189" s="15">
        <v>31.188517000000001</v>
      </c>
      <c r="W189" s="15">
        <v>31.173544</v>
      </c>
      <c r="X189" s="15">
        <v>31.159887000000001</v>
      </c>
      <c r="Y189" s="15">
        <v>31.15015</v>
      </c>
      <c r="Z189" s="15">
        <v>31.141825000000001</v>
      </c>
      <c r="AA189" s="15">
        <v>31.134460000000001</v>
      </c>
      <c r="AB189" s="15">
        <v>31.127317000000001</v>
      </c>
      <c r="AC189" s="15">
        <v>31.134048</v>
      </c>
      <c r="AD189" s="15">
        <v>31.141081</v>
      </c>
      <c r="AE189" s="15">
        <v>31.147991000000001</v>
      </c>
      <c r="AF189" s="15">
        <v>31.153963000000001</v>
      </c>
      <c r="AG189" s="15">
        <v>31.160530000000001</v>
      </c>
      <c r="AH189" s="15">
        <v>31.166903999999999</v>
      </c>
      <c r="AI189" s="15">
        <v>31.172094000000001</v>
      </c>
      <c r="AJ189" s="15">
        <v>31.177720999999998</v>
      </c>
      <c r="AK189" s="15">
        <v>31.183095999999999</v>
      </c>
      <c r="AL189" s="15">
        <v>31.187828</v>
      </c>
      <c r="AM189" s="8" t="s">
        <v>13</v>
      </c>
    </row>
    <row r="190" spans="1:39" ht="15" customHeight="1" x14ac:dyDescent="0.35">
      <c r="A190" s="7" t="s">
        <v>98</v>
      </c>
      <c r="B190" s="9" t="s">
        <v>51</v>
      </c>
      <c r="C190" s="15">
        <v>44.574607999999998</v>
      </c>
      <c r="D190" s="15">
        <v>43.955325999999999</v>
      </c>
      <c r="E190" s="15">
        <v>43.855598000000001</v>
      </c>
      <c r="F190" s="15">
        <v>43.777805000000001</v>
      </c>
      <c r="G190" s="15">
        <v>43.712597000000002</v>
      </c>
      <c r="H190" s="15">
        <v>43.708443000000003</v>
      </c>
      <c r="I190" s="15">
        <v>43.772385</v>
      </c>
      <c r="J190" s="15">
        <v>43.724837999999998</v>
      </c>
      <c r="K190" s="15">
        <v>43.648968000000004</v>
      </c>
      <c r="L190" s="15">
        <v>43.643416999999999</v>
      </c>
      <c r="M190" s="15">
        <v>43.59552</v>
      </c>
      <c r="N190" s="15">
        <v>43.446334999999998</v>
      </c>
      <c r="O190" s="15">
        <v>43.306919000000001</v>
      </c>
      <c r="P190" s="15">
        <v>43.186565000000002</v>
      </c>
      <c r="Q190" s="15">
        <v>43.088546999999998</v>
      </c>
      <c r="R190" s="15">
        <v>43.010714999999998</v>
      </c>
      <c r="S190" s="15">
        <v>42.951321</v>
      </c>
      <c r="T190" s="15">
        <v>42.906609000000003</v>
      </c>
      <c r="U190" s="15">
        <v>42.874355000000001</v>
      </c>
      <c r="V190" s="15">
        <v>42.848629000000003</v>
      </c>
      <c r="W190" s="15">
        <v>42.828589999999998</v>
      </c>
      <c r="X190" s="15">
        <v>42.809401999999999</v>
      </c>
      <c r="Y190" s="15">
        <v>42.793132999999997</v>
      </c>
      <c r="Z190" s="15">
        <v>42.778624999999998</v>
      </c>
      <c r="AA190" s="15">
        <v>42.765911000000003</v>
      </c>
      <c r="AB190" s="15">
        <v>42.753269000000003</v>
      </c>
      <c r="AC190" s="15">
        <v>42.758163000000003</v>
      </c>
      <c r="AD190" s="15">
        <v>42.763171999999997</v>
      </c>
      <c r="AE190" s="15">
        <v>42.768013000000003</v>
      </c>
      <c r="AF190" s="15">
        <v>42.771084000000002</v>
      </c>
      <c r="AG190" s="15">
        <v>42.775050999999998</v>
      </c>
      <c r="AH190" s="15">
        <v>42.778843000000002</v>
      </c>
      <c r="AI190" s="15">
        <v>42.781246000000003</v>
      </c>
      <c r="AJ190" s="15">
        <v>42.783859</v>
      </c>
      <c r="AK190" s="15">
        <v>42.786667000000001</v>
      </c>
      <c r="AL190" s="15">
        <v>42.789454999999997</v>
      </c>
      <c r="AM190" s="8">
        <v>-7.9000000000000001E-4</v>
      </c>
    </row>
    <row r="191" spans="1:39" ht="15" customHeight="1" x14ac:dyDescent="0.35">
      <c r="A191" s="7" t="s">
        <v>97</v>
      </c>
      <c r="B191" s="9" t="s">
        <v>49</v>
      </c>
      <c r="C191" s="15">
        <v>0</v>
      </c>
      <c r="D191" s="15">
        <v>26.935192000000001</v>
      </c>
      <c r="E191" s="15">
        <v>26.844024999999998</v>
      </c>
      <c r="F191" s="15">
        <v>26.770534999999999</v>
      </c>
      <c r="G191" s="15">
        <v>26.700384</v>
      </c>
      <c r="H191" s="15">
        <v>26.675028000000001</v>
      </c>
      <c r="I191" s="15">
        <v>26.834468999999999</v>
      </c>
      <c r="J191" s="15">
        <v>26.962671</v>
      </c>
      <c r="K191" s="15">
        <v>26.977416999999999</v>
      </c>
      <c r="L191" s="15">
        <v>27.023882</v>
      </c>
      <c r="M191" s="15">
        <v>27.076989999999999</v>
      </c>
      <c r="N191" s="15">
        <v>26.968758000000001</v>
      </c>
      <c r="O191" s="15">
        <v>26.867083000000001</v>
      </c>
      <c r="P191" s="15">
        <v>26.776910999999998</v>
      </c>
      <c r="Q191" s="15">
        <v>26.699089000000001</v>
      </c>
      <c r="R191" s="15">
        <v>26.634526999999999</v>
      </c>
      <c r="S191" s="15">
        <v>26.583594999999999</v>
      </c>
      <c r="T191" s="15">
        <v>26.544367000000001</v>
      </c>
      <c r="U191" s="15">
        <v>26.515877</v>
      </c>
      <c r="V191" s="15">
        <v>26.493254</v>
      </c>
      <c r="W191" s="15">
        <v>26.475853000000001</v>
      </c>
      <c r="X191" s="15">
        <v>26.460750999999998</v>
      </c>
      <c r="Y191" s="15">
        <v>26.449656000000001</v>
      </c>
      <c r="Z191" s="15">
        <v>26.440691000000001</v>
      </c>
      <c r="AA191" s="15">
        <v>26.432421000000001</v>
      </c>
      <c r="AB191" s="15">
        <v>26.425052999999998</v>
      </c>
      <c r="AC191" s="15">
        <v>26.430111</v>
      </c>
      <c r="AD191" s="15">
        <v>26.435600000000001</v>
      </c>
      <c r="AE191" s="15">
        <v>26.441026999999998</v>
      </c>
      <c r="AF191" s="15">
        <v>26.446118999999999</v>
      </c>
      <c r="AG191" s="15">
        <v>26.45138</v>
      </c>
      <c r="AH191" s="15">
        <v>26.456453</v>
      </c>
      <c r="AI191" s="15">
        <v>26.460667000000001</v>
      </c>
      <c r="AJ191" s="15">
        <v>26.465187</v>
      </c>
      <c r="AK191" s="15">
        <v>26.47193</v>
      </c>
      <c r="AL191" s="15">
        <v>26.479427000000001</v>
      </c>
      <c r="AM191" s="8">
        <v>-5.0199999999999995E-4</v>
      </c>
    </row>
    <row r="192" spans="1:39" ht="15" customHeight="1" x14ac:dyDescent="0.35">
      <c r="A192" s="7" t="s">
        <v>96</v>
      </c>
      <c r="B192" s="9" t="s">
        <v>47</v>
      </c>
      <c r="C192" s="15">
        <v>0</v>
      </c>
      <c r="D192" s="15">
        <v>0</v>
      </c>
      <c r="E192" s="15">
        <v>0</v>
      </c>
      <c r="F192" s="15">
        <v>35.681579999999997</v>
      </c>
      <c r="G192" s="15">
        <v>35.682639999999999</v>
      </c>
      <c r="H192" s="15">
        <v>35.804436000000003</v>
      </c>
      <c r="I192" s="15">
        <v>36.047981</v>
      </c>
      <c r="J192" s="15">
        <v>36.111030999999997</v>
      </c>
      <c r="K192" s="15">
        <v>36.195647999999998</v>
      </c>
      <c r="L192" s="15">
        <v>36.340645000000002</v>
      </c>
      <c r="M192" s="15">
        <v>36.360950000000003</v>
      </c>
      <c r="N192" s="15">
        <v>36.249336</v>
      </c>
      <c r="O192" s="15">
        <v>36.136828999999999</v>
      </c>
      <c r="P192" s="15">
        <v>36.033016000000003</v>
      </c>
      <c r="Q192" s="15">
        <v>35.942318</v>
      </c>
      <c r="R192" s="15">
        <v>35.865794999999999</v>
      </c>
      <c r="S192" s="15">
        <v>35.805058000000002</v>
      </c>
      <c r="T192" s="15">
        <v>35.757750999999999</v>
      </c>
      <c r="U192" s="15">
        <v>35.722014999999999</v>
      </c>
      <c r="V192" s="15">
        <v>35.693268000000003</v>
      </c>
      <c r="W192" s="15">
        <v>35.670383000000001</v>
      </c>
      <c r="X192" s="15">
        <v>35.650599999999997</v>
      </c>
      <c r="Y192" s="15">
        <v>35.634903000000001</v>
      </c>
      <c r="Z192" s="15">
        <v>35.621574000000003</v>
      </c>
      <c r="AA192" s="15">
        <v>35.609394000000002</v>
      </c>
      <c r="AB192" s="15">
        <v>35.598399999999998</v>
      </c>
      <c r="AC192" s="15">
        <v>35.602111999999998</v>
      </c>
      <c r="AD192" s="15">
        <v>35.606155000000001</v>
      </c>
      <c r="AE192" s="15">
        <v>35.610165000000002</v>
      </c>
      <c r="AF192" s="15">
        <v>35.613937</v>
      </c>
      <c r="AG192" s="15">
        <v>35.617825000000003</v>
      </c>
      <c r="AH192" s="15">
        <v>35.621597000000001</v>
      </c>
      <c r="AI192" s="15">
        <v>35.624659999999999</v>
      </c>
      <c r="AJ192" s="15">
        <v>35.627963999999999</v>
      </c>
      <c r="AK192" s="15">
        <v>35.631016000000002</v>
      </c>
      <c r="AL192" s="15">
        <v>35.633575</v>
      </c>
      <c r="AM192" s="8" t="s">
        <v>13</v>
      </c>
    </row>
    <row r="193" spans="1:39" ht="15" customHeight="1" x14ac:dyDescent="0.35">
      <c r="A193" s="7" t="s">
        <v>95</v>
      </c>
      <c r="B193" s="9" t="s">
        <v>45</v>
      </c>
      <c r="C193" s="15">
        <v>32.882767000000001</v>
      </c>
      <c r="D193" s="15">
        <v>32.432568000000003</v>
      </c>
      <c r="E193" s="15">
        <v>32.371422000000003</v>
      </c>
      <c r="F193" s="15">
        <v>32.350135999999999</v>
      </c>
      <c r="G193" s="15">
        <v>32.304375</v>
      </c>
      <c r="H193" s="15">
        <v>32.300747000000001</v>
      </c>
      <c r="I193" s="15">
        <v>32.504009000000003</v>
      </c>
      <c r="J193" s="15">
        <v>32.438918999999999</v>
      </c>
      <c r="K193" s="15">
        <v>32.421188000000001</v>
      </c>
      <c r="L193" s="15">
        <v>32.521042000000001</v>
      </c>
      <c r="M193" s="15">
        <v>32.536976000000003</v>
      </c>
      <c r="N193" s="15">
        <v>32.422927999999999</v>
      </c>
      <c r="O193" s="15">
        <v>32.321381000000002</v>
      </c>
      <c r="P193" s="15">
        <v>32.238384000000003</v>
      </c>
      <c r="Q193" s="15">
        <v>32.166176</v>
      </c>
      <c r="R193" s="15">
        <v>32.106636000000002</v>
      </c>
      <c r="S193" s="15">
        <v>32.060448000000001</v>
      </c>
      <c r="T193" s="15">
        <v>32.026394000000003</v>
      </c>
      <c r="U193" s="15">
        <v>32.005614999999999</v>
      </c>
      <c r="V193" s="15">
        <v>31.989756</v>
      </c>
      <c r="W193" s="15">
        <v>31.979731000000001</v>
      </c>
      <c r="X193" s="15">
        <v>31.970244999999998</v>
      </c>
      <c r="Y193" s="15">
        <v>31.966597</v>
      </c>
      <c r="Z193" s="15">
        <v>31.965147000000002</v>
      </c>
      <c r="AA193" s="15">
        <v>31.963080999999999</v>
      </c>
      <c r="AB193" s="15">
        <v>31.961967000000001</v>
      </c>
      <c r="AC193" s="15">
        <v>31.973496999999998</v>
      </c>
      <c r="AD193" s="15">
        <v>31.985946999999999</v>
      </c>
      <c r="AE193" s="15">
        <v>31.998218999999999</v>
      </c>
      <c r="AF193" s="15">
        <v>32.009887999999997</v>
      </c>
      <c r="AG193" s="15">
        <v>32.021740000000001</v>
      </c>
      <c r="AH193" s="15">
        <v>32.033161</v>
      </c>
      <c r="AI193" s="15">
        <v>32.043011</v>
      </c>
      <c r="AJ193" s="15">
        <v>32.053534999999997</v>
      </c>
      <c r="AK193" s="15">
        <v>32.063209999999998</v>
      </c>
      <c r="AL193" s="15">
        <v>32.071274000000003</v>
      </c>
      <c r="AM193" s="8">
        <v>-3.2899999999999997E-4</v>
      </c>
    </row>
    <row r="194" spans="1:39" ht="15" customHeight="1" x14ac:dyDescent="0.35">
      <c r="A194" s="7" t="s">
        <v>94</v>
      </c>
      <c r="B194" s="9" t="s">
        <v>43</v>
      </c>
      <c r="C194" s="15">
        <v>47.967784999999999</v>
      </c>
      <c r="D194" s="15">
        <v>47.486778000000001</v>
      </c>
      <c r="E194" s="15">
        <v>47.424647999999998</v>
      </c>
      <c r="F194" s="15">
        <v>47.377448999999999</v>
      </c>
      <c r="G194" s="15">
        <v>47.355407999999997</v>
      </c>
      <c r="H194" s="15">
        <v>47.389099000000002</v>
      </c>
      <c r="I194" s="15">
        <v>47.510418000000001</v>
      </c>
      <c r="J194" s="15">
        <v>47.507556999999998</v>
      </c>
      <c r="K194" s="15">
        <v>47.518664999999999</v>
      </c>
      <c r="L194" s="15">
        <v>47.553795000000001</v>
      </c>
      <c r="M194" s="15">
        <v>47.530323000000003</v>
      </c>
      <c r="N194" s="15">
        <v>47.406745999999998</v>
      </c>
      <c r="O194" s="15">
        <v>47.282623000000001</v>
      </c>
      <c r="P194" s="15">
        <v>47.176163000000003</v>
      </c>
      <c r="Q194" s="15">
        <v>47.087578000000001</v>
      </c>
      <c r="R194" s="15">
        <v>47.015160000000002</v>
      </c>
      <c r="S194" s="15">
        <v>46.958008</v>
      </c>
      <c r="T194" s="15">
        <v>46.915526999999997</v>
      </c>
      <c r="U194" s="15">
        <v>46.886004999999997</v>
      </c>
      <c r="V194" s="15">
        <v>46.862434</v>
      </c>
      <c r="W194" s="15">
        <v>46.844723000000002</v>
      </c>
      <c r="X194" s="15">
        <v>46.828850000000003</v>
      </c>
      <c r="Y194" s="15">
        <v>46.818241</v>
      </c>
      <c r="Z194" s="15">
        <v>46.809334</v>
      </c>
      <c r="AA194" s="15">
        <v>46.801357000000003</v>
      </c>
      <c r="AB194" s="15">
        <v>46.793540999999998</v>
      </c>
      <c r="AC194" s="15">
        <v>46.801440999999997</v>
      </c>
      <c r="AD194" s="15">
        <v>46.809565999999997</v>
      </c>
      <c r="AE194" s="15">
        <v>46.817486000000002</v>
      </c>
      <c r="AF194" s="15">
        <v>46.824474000000002</v>
      </c>
      <c r="AG194" s="15">
        <v>46.831901999999999</v>
      </c>
      <c r="AH194" s="15">
        <v>46.839001000000003</v>
      </c>
      <c r="AI194" s="15">
        <v>46.844676999999997</v>
      </c>
      <c r="AJ194" s="15">
        <v>46.850746000000001</v>
      </c>
      <c r="AK194" s="15">
        <v>46.856440999999997</v>
      </c>
      <c r="AL194" s="15">
        <v>46.861339999999998</v>
      </c>
      <c r="AM194" s="8">
        <v>-3.8999999999999999E-4</v>
      </c>
    </row>
    <row r="196" spans="1:39" ht="15" customHeight="1" x14ac:dyDescent="0.3">
      <c r="B196" s="6" t="s">
        <v>93</v>
      </c>
    </row>
    <row r="197" spans="1:39" ht="15" customHeight="1" x14ac:dyDescent="0.35">
      <c r="A197" s="7" t="s">
        <v>92</v>
      </c>
      <c r="B197" s="9" t="s">
        <v>65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8" t="s">
        <v>13</v>
      </c>
    </row>
    <row r="198" spans="1:39" ht="15" customHeight="1" x14ac:dyDescent="0.35">
      <c r="A198" s="7" t="s">
        <v>91</v>
      </c>
      <c r="B198" s="9" t="s">
        <v>63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8" t="s">
        <v>13</v>
      </c>
    </row>
    <row r="199" spans="1:39" ht="15" customHeight="1" x14ac:dyDescent="0.35">
      <c r="A199" s="7" t="s">
        <v>90</v>
      </c>
      <c r="B199" s="9" t="s">
        <v>61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8" t="s">
        <v>13</v>
      </c>
    </row>
    <row r="200" spans="1:39" ht="15" customHeight="1" x14ac:dyDescent="0.35">
      <c r="A200" s="7" t="s">
        <v>89</v>
      </c>
      <c r="B200" s="9" t="s">
        <v>59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8" t="s">
        <v>13</v>
      </c>
    </row>
    <row r="201" spans="1:39" ht="15" customHeight="1" x14ac:dyDescent="0.35">
      <c r="A201" s="7" t="s">
        <v>88</v>
      </c>
      <c r="B201" s="9" t="s">
        <v>57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8" t="s">
        <v>13</v>
      </c>
    </row>
    <row r="202" spans="1:39" ht="15" customHeight="1" x14ac:dyDescent="0.35">
      <c r="A202" s="7" t="s">
        <v>87</v>
      </c>
      <c r="B202" s="9" t="s">
        <v>55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8" t="s">
        <v>13</v>
      </c>
    </row>
    <row r="203" spans="1:39" ht="15" customHeight="1" x14ac:dyDescent="0.35">
      <c r="A203" s="7" t="s">
        <v>86</v>
      </c>
      <c r="B203" s="9" t="s">
        <v>53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8" t="s">
        <v>13</v>
      </c>
    </row>
    <row r="204" spans="1:39" ht="15" customHeight="1" x14ac:dyDescent="0.35">
      <c r="A204" s="7" t="s">
        <v>85</v>
      </c>
      <c r="B204" s="9" t="s">
        <v>51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8" t="s">
        <v>13</v>
      </c>
    </row>
    <row r="205" spans="1:39" ht="15" customHeight="1" x14ac:dyDescent="0.35">
      <c r="A205" s="7" t="s">
        <v>84</v>
      </c>
      <c r="B205" s="9" t="s">
        <v>49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8" t="s">
        <v>13</v>
      </c>
    </row>
    <row r="206" spans="1:39" ht="15" customHeight="1" x14ac:dyDescent="0.35">
      <c r="A206" s="7" t="s">
        <v>83</v>
      </c>
      <c r="B206" s="9" t="s">
        <v>47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8" t="s">
        <v>13</v>
      </c>
    </row>
    <row r="207" spans="1:39" ht="15" customHeight="1" x14ac:dyDescent="0.35">
      <c r="A207" s="7" t="s">
        <v>82</v>
      </c>
      <c r="B207" s="9" t="s">
        <v>45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8" t="s">
        <v>13</v>
      </c>
    </row>
    <row r="208" spans="1:39" ht="15" customHeight="1" x14ac:dyDescent="0.35">
      <c r="A208" s="7" t="s">
        <v>81</v>
      </c>
      <c r="B208" s="9" t="s">
        <v>43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8" t="s">
        <v>13</v>
      </c>
    </row>
    <row r="210" spans="1:39" ht="15" customHeight="1" x14ac:dyDescent="0.3">
      <c r="B210" s="6" t="s">
        <v>80</v>
      </c>
    </row>
    <row r="211" spans="1:39" ht="15" customHeight="1" x14ac:dyDescent="0.35">
      <c r="A211" s="7" t="s">
        <v>79</v>
      </c>
      <c r="B211" s="9" t="s">
        <v>65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8" t="s">
        <v>13</v>
      </c>
    </row>
    <row r="212" spans="1:39" ht="15" customHeight="1" x14ac:dyDescent="0.35">
      <c r="A212" s="7" t="s">
        <v>78</v>
      </c>
      <c r="B212" s="9" t="s">
        <v>63</v>
      </c>
      <c r="C212" s="15">
        <v>79.955055000000002</v>
      </c>
      <c r="D212" s="15">
        <v>77.629776000000007</v>
      </c>
      <c r="E212" s="15">
        <v>75.642280999999997</v>
      </c>
      <c r="F212" s="15">
        <v>73.558014</v>
      </c>
      <c r="G212" s="15">
        <v>71.361069000000001</v>
      </c>
      <c r="H212" s="15">
        <v>69.361785999999995</v>
      </c>
      <c r="I212" s="15">
        <v>67.406745999999998</v>
      </c>
      <c r="J212" s="15">
        <v>65.142036000000004</v>
      </c>
      <c r="K212" s="15">
        <v>62.866652999999999</v>
      </c>
      <c r="L212" s="15">
        <v>61.129261</v>
      </c>
      <c r="M212" s="15">
        <v>59.328194000000003</v>
      </c>
      <c r="N212" s="15">
        <v>58.322330000000001</v>
      </c>
      <c r="O212" s="15">
        <v>57.360278999999998</v>
      </c>
      <c r="P212" s="15">
        <v>56.443691000000001</v>
      </c>
      <c r="Q212" s="15">
        <v>55.568717999999997</v>
      </c>
      <c r="R212" s="15">
        <v>54.734473999999999</v>
      </c>
      <c r="S212" s="15">
        <v>53.937683</v>
      </c>
      <c r="T212" s="15">
        <v>53.177028999999997</v>
      </c>
      <c r="U212" s="15">
        <v>52.450966000000001</v>
      </c>
      <c r="V212" s="15">
        <v>51.757919000000001</v>
      </c>
      <c r="W212" s="15">
        <v>51.096339999999998</v>
      </c>
      <c r="X212" s="15">
        <v>50.464953999999999</v>
      </c>
      <c r="Y212" s="15">
        <v>49.862349999999999</v>
      </c>
      <c r="Z212" s="15">
        <v>49.287334000000001</v>
      </c>
      <c r="AA212" s="15">
        <v>48.738529</v>
      </c>
      <c r="AB212" s="15">
        <v>48.214928</v>
      </c>
      <c r="AC212" s="15">
        <v>47.717094000000003</v>
      </c>
      <c r="AD212" s="15">
        <v>47.241669000000002</v>
      </c>
      <c r="AE212" s="15">
        <v>46.787632000000002</v>
      </c>
      <c r="AF212" s="15">
        <v>46.354111000000003</v>
      </c>
      <c r="AG212" s="15">
        <v>45.940041000000001</v>
      </c>
      <c r="AH212" s="15">
        <v>45.544604999999997</v>
      </c>
      <c r="AI212" s="15">
        <v>45.167037999999998</v>
      </c>
      <c r="AJ212" s="15">
        <v>44.806441999999997</v>
      </c>
      <c r="AK212" s="15">
        <v>44.462054999999999</v>
      </c>
      <c r="AL212" s="15">
        <v>44.133147999999998</v>
      </c>
      <c r="AM212" s="8">
        <v>-1.6473000000000002E-2</v>
      </c>
    </row>
    <row r="213" spans="1:39" ht="15" customHeight="1" x14ac:dyDescent="0.35">
      <c r="A213" s="7" t="s">
        <v>77</v>
      </c>
      <c r="B213" s="9" t="s">
        <v>61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62.458514999999998</v>
      </c>
      <c r="I213" s="15">
        <v>60.890137000000003</v>
      </c>
      <c r="J213" s="15">
        <v>59.064239999999998</v>
      </c>
      <c r="K213" s="15">
        <v>57.316676999999999</v>
      </c>
      <c r="L213" s="15">
        <v>55.845920999999997</v>
      </c>
      <c r="M213" s="15">
        <v>54.246841000000003</v>
      </c>
      <c r="N213" s="15">
        <v>53.224350000000001</v>
      </c>
      <c r="O213" s="15">
        <v>52.244422999999998</v>
      </c>
      <c r="P213" s="15">
        <v>51.312927000000002</v>
      </c>
      <c r="Q213" s="15">
        <v>50.423893</v>
      </c>
      <c r="R213" s="15">
        <v>49.579467999999999</v>
      </c>
      <c r="S213" s="15">
        <v>48.773063999999998</v>
      </c>
      <c r="T213" s="15">
        <v>48.003188999999999</v>
      </c>
      <c r="U213" s="15">
        <v>47.268272000000003</v>
      </c>
      <c r="V213" s="15">
        <v>46.566761</v>
      </c>
      <c r="W213" s="15">
        <v>45.897114000000002</v>
      </c>
      <c r="X213" s="15">
        <v>45.257995999999999</v>
      </c>
      <c r="Y213" s="15">
        <v>44.648006000000002</v>
      </c>
      <c r="Z213" s="15">
        <v>44.065918000000003</v>
      </c>
      <c r="AA213" s="15">
        <v>43.510162000000001</v>
      </c>
      <c r="AB213" s="15">
        <v>42.980057000000002</v>
      </c>
      <c r="AC213" s="15">
        <v>42.475985999999999</v>
      </c>
      <c r="AD213" s="15">
        <v>41.994655999999999</v>
      </c>
      <c r="AE213" s="15">
        <v>41.534992000000003</v>
      </c>
      <c r="AF213" s="15">
        <v>41.096161000000002</v>
      </c>
      <c r="AG213" s="15">
        <v>40.676983</v>
      </c>
      <c r="AH213" s="15">
        <v>40.276676000000002</v>
      </c>
      <c r="AI213" s="15">
        <v>39.894485000000003</v>
      </c>
      <c r="AJ213" s="15">
        <v>39.529471999999998</v>
      </c>
      <c r="AK213" s="15">
        <v>39.180866000000002</v>
      </c>
      <c r="AL213" s="15">
        <v>38.847907999999997</v>
      </c>
      <c r="AM213" s="8" t="s">
        <v>13</v>
      </c>
    </row>
    <row r="214" spans="1:39" ht="15" customHeight="1" x14ac:dyDescent="0.35">
      <c r="A214" s="7" t="s">
        <v>76</v>
      </c>
      <c r="B214" s="9" t="s">
        <v>59</v>
      </c>
      <c r="C214" s="15">
        <v>77.644195999999994</v>
      </c>
      <c r="D214" s="15">
        <v>75.423454000000007</v>
      </c>
      <c r="E214" s="15">
        <v>73.263801999999998</v>
      </c>
      <c r="F214" s="15">
        <v>71.083297999999999</v>
      </c>
      <c r="G214" s="15">
        <v>69.018387000000004</v>
      </c>
      <c r="H214" s="15">
        <v>66.764374000000004</v>
      </c>
      <c r="I214" s="15">
        <v>64.945922999999993</v>
      </c>
      <c r="J214" s="15">
        <v>62.820605999999998</v>
      </c>
      <c r="K214" s="15">
        <v>60.945152</v>
      </c>
      <c r="L214" s="15">
        <v>59.425773999999997</v>
      </c>
      <c r="M214" s="15">
        <v>57.226875</v>
      </c>
      <c r="N214" s="15">
        <v>56.122157999999999</v>
      </c>
      <c r="O214" s="15">
        <v>55.063450000000003</v>
      </c>
      <c r="P214" s="15">
        <v>54.057022000000003</v>
      </c>
      <c r="Q214" s="15">
        <v>53.096626000000001</v>
      </c>
      <c r="R214" s="15">
        <v>52.184113000000004</v>
      </c>
      <c r="S214" s="15">
        <v>51.312714</v>
      </c>
      <c r="T214" s="15">
        <v>50.480797000000003</v>
      </c>
      <c r="U214" s="15">
        <v>49.686646000000003</v>
      </c>
      <c r="V214" s="15">
        <v>48.928595999999999</v>
      </c>
      <c r="W214" s="15">
        <v>48.204951999999999</v>
      </c>
      <c r="X214" s="15">
        <v>47.514319999999998</v>
      </c>
      <c r="Y214" s="15">
        <v>46.855159999999998</v>
      </c>
      <c r="Z214" s="15">
        <v>46.226143</v>
      </c>
      <c r="AA214" s="15">
        <v>45.625636999999998</v>
      </c>
      <c r="AB214" s="15">
        <v>45.052779999999998</v>
      </c>
      <c r="AC214" s="15">
        <v>44.508052999999997</v>
      </c>
      <c r="AD214" s="15">
        <v>43.987907</v>
      </c>
      <c r="AE214" s="15">
        <v>43.491177</v>
      </c>
      <c r="AF214" s="15">
        <v>43.016959999999997</v>
      </c>
      <c r="AG214" s="15">
        <v>42.563969</v>
      </c>
      <c r="AH214" s="15">
        <v>42.131385999999999</v>
      </c>
      <c r="AI214" s="15">
        <v>41.718372000000002</v>
      </c>
      <c r="AJ214" s="15">
        <v>41.323920999999999</v>
      </c>
      <c r="AK214" s="15">
        <v>40.947192999999999</v>
      </c>
      <c r="AL214" s="15">
        <v>40.587387</v>
      </c>
      <c r="AM214" s="8">
        <v>-1.806E-2</v>
      </c>
    </row>
    <row r="215" spans="1:39" ht="15" customHeight="1" x14ac:dyDescent="0.35">
      <c r="A215" s="7" t="s">
        <v>75</v>
      </c>
      <c r="B215" s="9" t="s">
        <v>57</v>
      </c>
      <c r="C215" s="15">
        <v>101.349785</v>
      </c>
      <c r="D215" s="15">
        <v>98.593056000000004</v>
      </c>
      <c r="E215" s="15">
        <v>96.013130000000004</v>
      </c>
      <c r="F215" s="15">
        <v>93.336760999999996</v>
      </c>
      <c r="G215" s="15">
        <v>90.734900999999994</v>
      </c>
      <c r="H215" s="15">
        <v>88.172004999999999</v>
      </c>
      <c r="I215" s="15">
        <v>85.644119000000003</v>
      </c>
      <c r="J215" s="15">
        <v>83.094650000000001</v>
      </c>
      <c r="K215" s="15">
        <v>80.625923</v>
      </c>
      <c r="L215" s="15">
        <v>78.661865000000006</v>
      </c>
      <c r="M215" s="15">
        <v>76.188950000000006</v>
      </c>
      <c r="N215" s="15">
        <v>74.910178999999999</v>
      </c>
      <c r="O215" s="15">
        <v>73.687316999999993</v>
      </c>
      <c r="P215" s="15">
        <v>72.522400000000005</v>
      </c>
      <c r="Q215" s="15">
        <v>71.410965000000004</v>
      </c>
      <c r="R215" s="15">
        <v>70.350677000000005</v>
      </c>
      <c r="S215" s="15">
        <v>69.338172999999998</v>
      </c>
      <c r="T215" s="15">
        <v>68.371582000000004</v>
      </c>
      <c r="U215" s="15">
        <v>67.448623999999995</v>
      </c>
      <c r="V215" s="15">
        <v>66.567413000000002</v>
      </c>
      <c r="W215" s="15">
        <v>65.726128000000003</v>
      </c>
      <c r="X215" s="15">
        <v>64.923454000000007</v>
      </c>
      <c r="Y215" s="15">
        <v>64.157387</v>
      </c>
      <c r="Z215" s="15">
        <v>63.426589999999997</v>
      </c>
      <c r="AA215" s="15">
        <v>62.728904999999997</v>
      </c>
      <c r="AB215" s="15">
        <v>62.063526000000003</v>
      </c>
      <c r="AC215" s="15">
        <v>61.430728999999999</v>
      </c>
      <c r="AD215" s="15">
        <v>60.826461999999999</v>
      </c>
      <c r="AE215" s="15">
        <v>60.249423999999998</v>
      </c>
      <c r="AF215" s="15">
        <v>59.698574000000001</v>
      </c>
      <c r="AG215" s="15">
        <v>59.17239</v>
      </c>
      <c r="AH215" s="15">
        <v>58.669899000000001</v>
      </c>
      <c r="AI215" s="15">
        <v>58.190143999999997</v>
      </c>
      <c r="AJ215" s="15">
        <v>57.731937000000002</v>
      </c>
      <c r="AK215" s="15">
        <v>57.294314999999997</v>
      </c>
      <c r="AL215" s="15">
        <v>56.876339000000002</v>
      </c>
      <c r="AM215" s="8">
        <v>-1.6049999999999998E-2</v>
      </c>
    </row>
    <row r="216" spans="1:39" ht="15" customHeight="1" x14ac:dyDescent="0.35">
      <c r="A216" s="7" t="s">
        <v>74</v>
      </c>
      <c r="B216" s="9" t="s">
        <v>55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8" t="s">
        <v>13</v>
      </c>
    </row>
    <row r="217" spans="1:39" ht="15" customHeight="1" x14ac:dyDescent="0.35">
      <c r="A217" s="7" t="s">
        <v>73</v>
      </c>
      <c r="B217" s="9" t="s">
        <v>53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8" t="s">
        <v>13</v>
      </c>
    </row>
    <row r="218" spans="1:39" ht="15" customHeight="1" x14ac:dyDescent="0.35">
      <c r="A218" s="7" t="s">
        <v>72</v>
      </c>
      <c r="B218" s="9" t="s">
        <v>51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8" t="s">
        <v>13</v>
      </c>
    </row>
    <row r="219" spans="1:39" ht="15" customHeight="1" x14ac:dyDescent="0.35">
      <c r="A219" s="7" t="s">
        <v>71</v>
      </c>
      <c r="B219" s="9" t="s">
        <v>49</v>
      </c>
      <c r="C219" s="15">
        <v>77.116127000000006</v>
      </c>
      <c r="D219" s="15">
        <v>74.629868000000002</v>
      </c>
      <c r="E219" s="15">
        <v>72.491332999999997</v>
      </c>
      <c r="F219" s="15">
        <v>70.218070999999995</v>
      </c>
      <c r="G219" s="15">
        <v>68.015015000000005</v>
      </c>
      <c r="H219" s="15">
        <v>65.598915000000005</v>
      </c>
      <c r="I219" s="15">
        <v>62.934753000000001</v>
      </c>
      <c r="J219" s="15">
        <v>60.446677999999999</v>
      </c>
      <c r="K219" s="15">
        <v>58.373939999999997</v>
      </c>
      <c r="L219" s="15">
        <v>56.576759000000003</v>
      </c>
      <c r="M219" s="15">
        <v>54.918396000000001</v>
      </c>
      <c r="N219" s="15">
        <v>53.785319999999999</v>
      </c>
      <c r="O219" s="15">
        <v>52.718178000000002</v>
      </c>
      <c r="P219" s="15">
        <v>51.699787000000001</v>
      </c>
      <c r="Q219" s="15">
        <v>50.727493000000003</v>
      </c>
      <c r="R219" s="15">
        <v>49.799232000000003</v>
      </c>
      <c r="S219" s="15">
        <v>48.912849000000001</v>
      </c>
      <c r="T219" s="15">
        <v>48.066608000000002</v>
      </c>
      <c r="U219" s="15">
        <v>47.258785000000003</v>
      </c>
      <c r="V219" s="15">
        <v>46.487682</v>
      </c>
      <c r="W219" s="15">
        <v>45.751624999999997</v>
      </c>
      <c r="X219" s="15">
        <v>45.049171000000001</v>
      </c>
      <c r="Y219" s="15">
        <v>44.378718999999997</v>
      </c>
      <c r="Z219" s="15">
        <v>43.738894999999999</v>
      </c>
      <c r="AA219" s="15">
        <v>43.128253999999998</v>
      </c>
      <c r="AB219" s="15">
        <v>42.545586</v>
      </c>
      <c r="AC219" s="15">
        <v>41.991633999999998</v>
      </c>
      <c r="AD219" s="15">
        <v>41.462569999999999</v>
      </c>
      <c r="AE219" s="15">
        <v>40.957317000000003</v>
      </c>
      <c r="AF219" s="15">
        <v>40.474831000000002</v>
      </c>
      <c r="AG219" s="15">
        <v>40.014026999999999</v>
      </c>
      <c r="AH219" s="15">
        <v>39.573971</v>
      </c>
      <c r="AI219" s="15">
        <v>39.153731999999998</v>
      </c>
      <c r="AJ219" s="15">
        <v>38.752403000000001</v>
      </c>
      <c r="AK219" s="15">
        <v>38.369118</v>
      </c>
      <c r="AL219" s="15">
        <v>38.003067000000001</v>
      </c>
      <c r="AM219" s="8">
        <v>-1.9654000000000001E-2</v>
      </c>
    </row>
    <row r="220" spans="1:39" ht="15" customHeight="1" x14ac:dyDescent="0.35">
      <c r="A220" s="7" t="s">
        <v>70</v>
      </c>
      <c r="B220" s="9" t="s">
        <v>47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8" t="s">
        <v>13</v>
      </c>
    </row>
    <row r="221" spans="1:39" ht="15" customHeight="1" x14ac:dyDescent="0.35">
      <c r="A221" s="7" t="s">
        <v>69</v>
      </c>
      <c r="B221" s="9" t="s">
        <v>45</v>
      </c>
      <c r="C221" s="15">
        <v>85.238631999999996</v>
      </c>
      <c r="D221" s="15">
        <v>82.510986000000003</v>
      </c>
      <c r="E221" s="15">
        <v>80.173018999999996</v>
      </c>
      <c r="F221" s="15">
        <v>77.650550999999993</v>
      </c>
      <c r="G221" s="15">
        <v>75.214821000000001</v>
      </c>
      <c r="H221" s="15">
        <v>72.573074000000005</v>
      </c>
      <c r="I221" s="15">
        <v>69.899696000000006</v>
      </c>
      <c r="J221" s="15">
        <v>67.826796999999999</v>
      </c>
      <c r="K221" s="15">
        <v>65.889876999999998</v>
      </c>
      <c r="L221" s="15">
        <v>63.758170999999997</v>
      </c>
      <c r="M221" s="15">
        <v>62.001198000000002</v>
      </c>
      <c r="N221" s="15">
        <v>60.792937999999999</v>
      </c>
      <c r="O221" s="15">
        <v>59.642032999999998</v>
      </c>
      <c r="P221" s="15">
        <v>58.555461999999999</v>
      </c>
      <c r="Q221" s="15">
        <v>57.513385999999997</v>
      </c>
      <c r="R221" s="15">
        <v>56.518284000000001</v>
      </c>
      <c r="S221" s="15">
        <v>55.568061999999998</v>
      </c>
      <c r="T221" s="15">
        <v>54.659633999999997</v>
      </c>
      <c r="U221" s="15">
        <v>53.793559999999999</v>
      </c>
      <c r="V221" s="15">
        <v>52.967776999999998</v>
      </c>
      <c r="W221" s="15">
        <v>52.179619000000002</v>
      </c>
      <c r="X221" s="15">
        <v>51.428573999999998</v>
      </c>
      <c r="Y221" s="15">
        <v>50.711609000000003</v>
      </c>
      <c r="Z221" s="15">
        <v>50.028697999999999</v>
      </c>
      <c r="AA221" s="15">
        <v>49.378525000000003</v>
      </c>
      <c r="AB221" s="15">
        <v>48.758761999999997</v>
      </c>
      <c r="AC221" s="15">
        <v>48.169212000000002</v>
      </c>
      <c r="AD221" s="15">
        <v>47.606358</v>
      </c>
      <c r="AE221" s="15">
        <v>47.068908999999998</v>
      </c>
      <c r="AF221" s="15">
        <v>46.556103</v>
      </c>
      <c r="AG221" s="15">
        <v>46.066135000000003</v>
      </c>
      <c r="AH221" s="15">
        <v>45.598269999999999</v>
      </c>
      <c r="AI221" s="15">
        <v>45.151671999999998</v>
      </c>
      <c r="AJ221" s="15">
        <v>44.725104999999999</v>
      </c>
      <c r="AK221" s="15">
        <v>44.317669000000002</v>
      </c>
      <c r="AL221" s="15">
        <v>43.928531999999997</v>
      </c>
      <c r="AM221" s="8">
        <v>-1.8369E-2</v>
      </c>
    </row>
    <row r="222" spans="1:39" ht="15" customHeight="1" x14ac:dyDescent="0.35">
      <c r="A222" s="7" t="s">
        <v>68</v>
      </c>
      <c r="B222" s="9" t="s">
        <v>43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86.036545000000004</v>
      </c>
      <c r="N222" s="15">
        <v>84.451972999999995</v>
      </c>
      <c r="O222" s="15">
        <v>82.935951000000003</v>
      </c>
      <c r="P222" s="15">
        <v>81.529610000000005</v>
      </c>
      <c r="Q222" s="15">
        <v>80.176925999999995</v>
      </c>
      <c r="R222" s="15">
        <v>78.881111000000004</v>
      </c>
      <c r="S222" s="15">
        <v>77.639388999999994</v>
      </c>
      <c r="T222" s="15">
        <v>76.452331999999998</v>
      </c>
      <c r="U222" s="15">
        <v>75.322647000000003</v>
      </c>
      <c r="V222" s="15">
        <v>74.247123999999999</v>
      </c>
      <c r="W222" s="15">
        <v>73.220580999999996</v>
      </c>
      <c r="X222" s="15">
        <v>72.244804000000002</v>
      </c>
      <c r="Y222" s="15">
        <v>71.315253999999996</v>
      </c>
      <c r="Z222" s="15">
        <v>70.432411000000002</v>
      </c>
      <c r="AA222" s="15">
        <v>69.587829999999997</v>
      </c>
      <c r="AB222" s="15">
        <v>68.787895000000006</v>
      </c>
      <c r="AC222" s="15">
        <v>68.022957000000005</v>
      </c>
      <c r="AD222" s="15">
        <v>67.293937999999997</v>
      </c>
      <c r="AE222" s="15">
        <v>66.598404000000002</v>
      </c>
      <c r="AF222" s="15">
        <v>65.939132999999998</v>
      </c>
      <c r="AG222" s="15">
        <v>65.307372999999998</v>
      </c>
      <c r="AH222" s="15">
        <v>64.704078999999993</v>
      </c>
      <c r="AI222" s="15">
        <v>64.130279999999999</v>
      </c>
      <c r="AJ222" s="15">
        <v>63.581885999999997</v>
      </c>
      <c r="AK222" s="15">
        <v>63.057293000000001</v>
      </c>
      <c r="AL222" s="15">
        <v>62.555481</v>
      </c>
      <c r="AM222" s="8" t="s">
        <v>13</v>
      </c>
    </row>
    <row r="224" spans="1:39" ht="15" customHeight="1" x14ac:dyDescent="0.3">
      <c r="B224" s="6" t="s">
        <v>67</v>
      </c>
    </row>
    <row r="225" spans="1:39" ht="15" customHeight="1" x14ac:dyDescent="0.35">
      <c r="A225" s="7" t="s">
        <v>66</v>
      </c>
      <c r="B225" s="9" t="s">
        <v>65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8" t="s">
        <v>13</v>
      </c>
    </row>
    <row r="226" spans="1:39" ht="15" customHeight="1" x14ac:dyDescent="0.35">
      <c r="A226" s="7" t="s">
        <v>64</v>
      </c>
      <c r="B226" s="9" t="s">
        <v>63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8" t="s">
        <v>13</v>
      </c>
    </row>
    <row r="227" spans="1:39" ht="15" customHeight="1" x14ac:dyDescent="0.35">
      <c r="A227" s="7" t="s">
        <v>62</v>
      </c>
      <c r="B227" s="9" t="s">
        <v>61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8" t="s">
        <v>13</v>
      </c>
    </row>
    <row r="228" spans="1:39" ht="15" customHeight="1" x14ac:dyDescent="0.35">
      <c r="A228" s="7" t="s">
        <v>60</v>
      </c>
      <c r="B228" s="9" t="s">
        <v>59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8" t="s">
        <v>13</v>
      </c>
    </row>
    <row r="229" spans="1:39" ht="15" customHeight="1" x14ac:dyDescent="0.35">
      <c r="A229" s="7" t="s">
        <v>58</v>
      </c>
      <c r="B229" s="9" t="s">
        <v>57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8" t="s">
        <v>13</v>
      </c>
    </row>
    <row r="230" spans="1:39" ht="15" customHeight="1" x14ac:dyDescent="0.35">
      <c r="A230" s="7" t="s">
        <v>56</v>
      </c>
      <c r="B230" s="9" t="s">
        <v>55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8" t="s">
        <v>13</v>
      </c>
    </row>
    <row r="231" spans="1:39" ht="15" customHeight="1" x14ac:dyDescent="0.35">
      <c r="A231" s="7" t="s">
        <v>54</v>
      </c>
      <c r="B231" s="9" t="s">
        <v>53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8" t="s">
        <v>13</v>
      </c>
    </row>
    <row r="232" spans="1:39" ht="15" customHeight="1" x14ac:dyDescent="0.35">
      <c r="A232" s="7" t="s">
        <v>52</v>
      </c>
      <c r="B232" s="9" t="s">
        <v>51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8" t="s">
        <v>13</v>
      </c>
    </row>
    <row r="233" spans="1:39" ht="15" customHeight="1" x14ac:dyDescent="0.35">
      <c r="A233" s="7" t="s">
        <v>50</v>
      </c>
      <c r="B233" s="9" t="s">
        <v>49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8" t="s">
        <v>13</v>
      </c>
    </row>
    <row r="234" spans="1:39" ht="15" customHeight="1" x14ac:dyDescent="0.35">
      <c r="A234" s="7" t="s">
        <v>48</v>
      </c>
      <c r="B234" s="9" t="s">
        <v>47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8" t="s">
        <v>13</v>
      </c>
    </row>
    <row r="235" spans="1:39" ht="15" customHeight="1" x14ac:dyDescent="0.35">
      <c r="A235" s="7" t="s">
        <v>46</v>
      </c>
      <c r="B235" s="9" t="s">
        <v>45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8" t="s">
        <v>13</v>
      </c>
    </row>
    <row r="236" spans="1:39" ht="15" customHeight="1" x14ac:dyDescent="0.35">
      <c r="A236" s="7" t="s">
        <v>44</v>
      </c>
      <c r="B236" s="9" t="s">
        <v>43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8" t="s">
        <v>13</v>
      </c>
    </row>
    <row r="238" spans="1:39" ht="15" customHeight="1" x14ac:dyDescent="0.3">
      <c r="B238" s="6" t="s">
        <v>42</v>
      </c>
    </row>
    <row r="239" spans="1:39" ht="15" customHeight="1" x14ac:dyDescent="0.35">
      <c r="A239" s="7" t="s">
        <v>41</v>
      </c>
      <c r="B239" s="9" t="s">
        <v>40</v>
      </c>
      <c r="C239" s="15">
        <v>27.317675000000001</v>
      </c>
      <c r="D239" s="15">
        <v>27.335322999999999</v>
      </c>
      <c r="E239" s="15">
        <v>27.370203</v>
      </c>
      <c r="F239" s="15">
        <v>27.690327</v>
      </c>
      <c r="G239" s="15">
        <v>28.050688000000001</v>
      </c>
      <c r="H239" s="15">
        <v>28.539202</v>
      </c>
      <c r="I239" s="15">
        <v>28.96772</v>
      </c>
      <c r="J239" s="15">
        <v>29.352288999999999</v>
      </c>
      <c r="K239" s="15">
        <v>29.752140000000001</v>
      </c>
      <c r="L239" s="15">
        <v>29.925989000000001</v>
      </c>
      <c r="M239" s="15">
        <v>30.274414</v>
      </c>
      <c r="N239" s="15">
        <v>30.277538</v>
      </c>
      <c r="O239" s="15">
        <v>30.262042999999998</v>
      </c>
      <c r="P239" s="15">
        <v>30.214472000000001</v>
      </c>
      <c r="Q239" s="15">
        <v>30.170956</v>
      </c>
      <c r="R239" s="15">
        <v>30.187445</v>
      </c>
      <c r="S239" s="15">
        <v>30.163412000000001</v>
      </c>
      <c r="T239" s="15">
        <v>30.127231999999999</v>
      </c>
      <c r="U239" s="15">
        <v>30.150794999999999</v>
      </c>
      <c r="V239" s="15">
        <v>30.150143</v>
      </c>
      <c r="W239" s="15">
        <v>30.16301</v>
      </c>
      <c r="X239" s="15">
        <v>30.147335000000002</v>
      </c>
      <c r="Y239" s="15">
        <v>30.171189999999999</v>
      </c>
      <c r="Z239" s="15">
        <v>30.173210000000001</v>
      </c>
      <c r="AA239" s="15">
        <v>30.198221</v>
      </c>
      <c r="AB239" s="15">
        <v>30.235325</v>
      </c>
      <c r="AC239" s="15">
        <v>30.255096000000002</v>
      </c>
      <c r="AD239" s="15">
        <v>30.283697</v>
      </c>
      <c r="AE239" s="15">
        <v>30.308411</v>
      </c>
      <c r="AF239" s="15">
        <v>30.327193999999999</v>
      </c>
      <c r="AG239" s="15">
        <v>30.333646999999999</v>
      </c>
      <c r="AH239" s="15">
        <v>30.351194</v>
      </c>
      <c r="AI239" s="15">
        <v>30.380697000000001</v>
      </c>
      <c r="AJ239" s="15">
        <v>30.401033000000002</v>
      </c>
      <c r="AK239" s="15">
        <v>30.406054000000001</v>
      </c>
      <c r="AL239" s="15">
        <v>30.427098999999998</v>
      </c>
      <c r="AM239" s="8">
        <v>3.1570000000000001E-3</v>
      </c>
    </row>
    <row r="240" spans="1:39" ht="15" customHeight="1" x14ac:dyDescent="0.35">
      <c r="A240" s="7" t="s">
        <v>39</v>
      </c>
      <c r="B240" s="9" t="s">
        <v>38</v>
      </c>
      <c r="C240" s="15">
        <v>34.819721000000001</v>
      </c>
      <c r="D240" s="15">
        <v>35.000546</v>
      </c>
      <c r="E240" s="15">
        <v>35.170943999999999</v>
      </c>
      <c r="F240" s="15">
        <v>35.298789999999997</v>
      </c>
      <c r="G240" s="15">
        <v>35.520232999999998</v>
      </c>
      <c r="H240" s="15">
        <v>35.804248999999999</v>
      </c>
      <c r="I240" s="15">
        <v>36.172275999999997</v>
      </c>
      <c r="J240" s="15">
        <v>36.383071999999999</v>
      </c>
      <c r="K240" s="15">
        <v>36.639747999999997</v>
      </c>
      <c r="L240" s="15">
        <v>37.032505</v>
      </c>
      <c r="M240" s="15">
        <v>37.300868999999999</v>
      </c>
      <c r="N240" s="15">
        <v>37.299328000000003</v>
      </c>
      <c r="O240" s="15">
        <v>37.304549999999999</v>
      </c>
      <c r="P240" s="15">
        <v>37.299579999999999</v>
      </c>
      <c r="Q240" s="15">
        <v>37.305714000000002</v>
      </c>
      <c r="R240" s="15">
        <v>37.316307000000002</v>
      </c>
      <c r="S240" s="15">
        <v>37.320393000000003</v>
      </c>
      <c r="T240" s="15">
        <v>37.323971</v>
      </c>
      <c r="U240" s="15">
        <v>37.327815999999999</v>
      </c>
      <c r="V240" s="15">
        <v>37.339137999999998</v>
      </c>
      <c r="W240" s="15">
        <v>37.345965999999997</v>
      </c>
      <c r="X240" s="15">
        <v>37.356068</v>
      </c>
      <c r="Y240" s="15">
        <v>37.358871000000001</v>
      </c>
      <c r="Z240" s="15">
        <v>37.366073999999998</v>
      </c>
      <c r="AA240" s="15">
        <v>37.379367999999999</v>
      </c>
      <c r="AB240" s="15">
        <v>37.385620000000003</v>
      </c>
      <c r="AC240" s="15">
        <v>37.392741999999998</v>
      </c>
      <c r="AD240" s="15">
        <v>37.400497000000001</v>
      </c>
      <c r="AE240" s="15">
        <v>37.409408999999997</v>
      </c>
      <c r="AF240" s="15">
        <v>37.414814</v>
      </c>
      <c r="AG240" s="15">
        <v>37.418075999999999</v>
      </c>
      <c r="AH240" s="15">
        <v>37.423533999999997</v>
      </c>
      <c r="AI240" s="15">
        <v>37.430396999999999</v>
      </c>
      <c r="AJ240" s="15">
        <v>37.431690000000003</v>
      </c>
      <c r="AK240" s="15">
        <v>37.437007999999999</v>
      </c>
      <c r="AL240" s="15">
        <v>37.447173999999997</v>
      </c>
      <c r="AM240" s="8">
        <v>1.9889999999999999E-3</v>
      </c>
    </row>
    <row r="241" spans="1:39" ht="15" customHeight="1" x14ac:dyDescent="0.35">
      <c r="A241" s="7" t="s">
        <v>37</v>
      </c>
      <c r="B241" s="9" t="s">
        <v>36</v>
      </c>
      <c r="C241" s="15">
        <v>31.299693999999999</v>
      </c>
      <c r="D241" s="15">
        <v>31.772473999999999</v>
      </c>
      <c r="E241" s="15">
        <v>31.973679000000001</v>
      </c>
      <c r="F241" s="15">
        <v>32.276226000000001</v>
      </c>
      <c r="G241" s="15">
        <v>32.502406999999998</v>
      </c>
      <c r="H241" s="15">
        <v>32.802180999999997</v>
      </c>
      <c r="I241" s="15">
        <v>33.145679000000001</v>
      </c>
      <c r="J241" s="15">
        <v>33.373600000000003</v>
      </c>
      <c r="K241" s="15">
        <v>33.665168999999999</v>
      </c>
      <c r="L241" s="15">
        <v>33.947811000000002</v>
      </c>
      <c r="M241" s="15">
        <v>34.218449</v>
      </c>
      <c r="N241" s="15">
        <v>34.201374000000001</v>
      </c>
      <c r="O241" s="15">
        <v>34.166232999999998</v>
      </c>
      <c r="P241" s="15">
        <v>34.133507000000002</v>
      </c>
      <c r="Q241" s="15">
        <v>34.102080999999998</v>
      </c>
      <c r="R241" s="15">
        <v>34.093178000000002</v>
      </c>
      <c r="S241" s="15">
        <v>34.062832</v>
      </c>
      <c r="T241" s="15">
        <v>34.022979999999997</v>
      </c>
      <c r="U241" s="15">
        <v>34.027554000000002</v>
      </c>
      <c r="V241" s="15">
        <v>34.021754999999999</v>
      </c>
      <c r="W241" s="15">
        <v>34.022860999999999</v>
      </c>
      <c r="X241" s="15">
        <v>33.998913000000002</v>
      </c>
      <c r="Y241" s="15">
        <v>34.003512999999998</v>
      </c>
      <c r="Z241" s="15">
        <v>34.003093999999997</v>
      </c>
      <c r="AA241" s="15">
        <v>34.007652</v>
      </c>
      <c r="AB241" s="15">
        <v>34.019931999999997</v>
      </c>
      <c r="AC241" s="15">
        <v>34.029057000000002</v>
      </c>
      <c r="AD241" s="15">
        <v>34.045254</v>
      </c>
      <c r="AE241" s="15">
        <v>34.061928000000002</v>
      </c>
      <c r="AF241" s="15">
        <v>34.074345000000001</v>
      </c>
      <c r="AG241" s="15">
        <v>34.079979000000002</v>
      </c>
      <c r="AH241" s="15">
        <v>34.092154999999998</v>
      </c>
      <c r="AI241" s="15">
        <v>34.110294000000003</v>
      </c>
      <c r="AJ241" s="15">
        <v>34.129513000000003</v>
      </c>
      <c r="AK241" s="15">
        <v>34.137154000000002</v>
      </c>
      <c r="AL241" s="15">
        <v>34.145226000000001</v>
      </c>
      <c r="AM241" s="8">
        <v>2.1199999999999999E-3</v>
      </c>
    </row>
    <row r="242" spans="1:39" ht="15" customHeight="1" thickBot="1" x14ac:dyDescent="0.35"/>
    <row r="243" spans="1:39" ht="15" customHeight="1" x14ac:dyDescent="0.3">
      <c r="B243" s="45" t="s">
        <v>35</v>
      </c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</row>
    <row r="244" spans="1:39" ht="15" customHeight="1" x14ac:dyDescent="0.3">
      <c r="B244" s="5" t="s">
        <v>34</v>
      </c>
    </row>
    <row r="245" spans="1:39" ht="15" customHeight="1" x14ac:dyDescent="0.3">
      <c r="B245" s="5" t="s">
        <v>28</v>
      </c>
    </row>
  </sheetData>
  <mergeCells count="1">
    <mergeCell ref="B243:AM243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/>
  </sheetViews>
  <sheetFormatPr defaultColWidth="10.90625" defaultRowHeight="14.5" x14ac:dyDescent="0.35"/>
  <cols>
    <col min="2" max="2" width="26" customWidth="1"/>
    <col min="4" max="4" width="11.1796875" bestFit="1" customWidth="1"/>
    <col min="5" max="5" width="15" customWidth="1"/>
    <col min="6" max="6" width="11" customWidth="1"/>
    <col min="7" max="7" width="20.453125" customWidth="1"/>
    <col min="8" max="8" width="14.36328125" customWidth="1"/>
    <col min="9" max="9" width="22.6328125" customWidth="1"/>
  </cols>
  <sheetData>
    <row r="1" spans="1:9" x14ac:dyDescent="0.35">
      <c r="A1" s="1" t="s">
        <v>878</v>
      </c>
    </row>
    <row r="2" spans="1:9" x14ac:dyDescent="0.35">
      <c r="A2" s="1" t="s">
        <v>879</v>
      </c>
    </row>
    <row r="4" spans="1:9" ht="28" customHeight="1" x14ac:dyDescent="0.35">
      <c r="A4" s="2" t="s">
        <v>950</v>
      </c>
      <c r="B4" s="2" t="s">
        <v>953</v>
      </c>
      <c r="C4" s="2" t="s">
        <v>871</v>
      </c>
      <c r="D4" s="2" t="s">
        <v>870</v>
      </c>
      <c r="E4" s="2" t="s">
        <v>897</v>
      </c>
      <c r="F4" s="27" t="s">
        <v>935</v>
      </c>
      <c r="G4" s="2" t="s">
        <v>940</v>
      </c>
      <c r="H4" s="27" t="s">
        <v>928</v>
      </c>
      <c r="I4" s="2" t="s">
        <v>929</v>
      </c>
    </row>
    <row r="5" spans="1:9" x14ac:dyDescent="0.35">
      <c r="A5" t="s">
        <v>868</v>
      </c>
      <c r="B5" t="s">
        <v>869</v>
      </c>
      <c r="C5" t="s">
        <v>872</v>
      </c>
      <c r="D5" s="20">
        <v>40900</v>
      </c>
      <c r="E5" t="s">
        <v>900</v>
      </c>
      <c r="F5">
        <v>2017</v>
      </c>
      <c r="G5" t="s">
        <v>922</v>
      </c>
      <c r="H5" s="34">
        <f t="shared" ref="H5:H42" si="0">D5*cpi_CAD_2017to2015</f>
        <v>39713.9</v>
      </c>
    </row>
    <row r="6" spans="1:9" x14ac:dyDescent="0.35">
      <c r="A6" t="s">
        <v>760</v>
      </c>
      <c r="B6" t="s">
        <v>873</v>
      </c>
      <c r="C6" t="s">
        <v>872</v>
      </c>
      <c r="D6" s="35">
        <v>52100</v>
      </c>
      <c r="E6" t="s">
        <v>898</v>
      </c>
      <c r="F6">
        <v>2017</v>
      </c>
      <c r="G6" t="s">
        <v>922</v>
      </c>
      <c r="H6" s="34">
        <f t="shared" si="0"/>
        <v>50589.1</v>
      </c>
    </row>
    <row r="7" spans="1:9" x14ac:dyDescent="0.35">
      <c r="A7" t="s">
        <v>760</v>
      </c>
      <c r="B7" t="s">
        <v>874</v>
      </c>
      <c r="C7" t="s">
        <v>872</v>
      </c>
      <c r="D7" s="35">
        <v>107900</v>
      </c>
      <c r="E7" t="s">
        <v>898</v>
      </c>
      <c r="F7">
        <v>2017</v>
      </c>
      <c r="G7" t="s">
        <v>922</v>
      </c>
      <c r="H7" s="34">
        <f t="shared" si="0"/>
        <v>104770.9</v>
      </c>
    </row>
    <row r="8" spans="1:9" x14ac:dyDescent="0.35">
      <c r="A8" s="32" t="s">
        <v>760</v>
      </c>
      <c r="B8" t="s">
        <v>875</v>
      </c>
      <c r="C8" t="s">
        <v>872</v>
      </c>
      <c r="D8" s="35">
        <v>74000</v>
      </c>
      <c r="E8" t="s">
        <v>896</v>
      </c>
      <c r="F8">
        <v>2017</v>
      </c>
      <c r="G8" t="s">
        <v>922</v>
      </c>
      <c r="H8" s="34">
        <f t="shared" si="0"/>
        <v>71854</v>
      </c>
    </row>
    <row r="9" spans="1:9" x14ac:dyDescent="0.35">
      <c r="A9" s="32" t="s">
        <v>760</v>
      </c>
      <c r="B9" t="s">
        <v>876</v>
      </c>
      <c r="C9" t="s">
        <v>880</v>
      </c>
      <c r="D9" s="35">
        <v>47300</v>
      </c>
      <c r="E9" t="s">
        <v>900</v>
      </c>
      <c r="F9">
        <v>2017</v>
      </c>
      <c r="G9" t="s">
        <v>922</v>
      </c>
      <c r="H9" s="34">
        <f t="shared" si="0"/>
        <v>45928.299999999996</v>
      </c>
    </row>
    <row r="10" spans="1:9" x14ac:dyDescent="0.35">
      <c r="A10" s="32" t="s">
        <v>760</v>
      </c>
      <c r="B10" t="s">
        <v>877</v>
      </c>
      <c r="C10" s="32" t="s">
        <v>872</v>
      </c>
      <c r="D10" s="35">
        <v>150000</v>
      </c>
      <c r="E10" t="s">
        <v>899</v>
      </c>
      <c r="F10">
        <v>2017</v>
      </c>
      <c r="G10" t="s">
        <v>922</v>
      </c>
      <c r="H10" s="34">
        <f t="shared" si="0"/>
        <v>145650</v>
      </c>
    </row>
    <row r="11" spans="1:9" x14ac:dyDescent="0.35">
      <c r="A11" s="32" t="s">
        <v>760</v>
      </c>
      <c r="B11" t="s">
        <v>951</v>
      </c>
      <c r="C11" s="32" t="s">
        <v>872</v>
      </c>
      <c r="D11" s="35">
        <v>107900</v>
      </c>
      <c r="E11" t="s">
        <v>898</v>
      </c>
      <c r="F11">
        <v>2017</v>
      </c>
      <c r="G11" t="s">
        <v>911</v>
      </c>
      <c r="H11" s="34">
        <f t="shared" si="0"/>
        <v>104770.9</v>
      </c>
    </row>
    <row r="12" spans="1:9" x14ac:dyDescent="0.35">
      <c r="A12" s="32" t="s">
        <v>881</v>
      </c>
      <c r="B12" s="29" t="s">
        <v>882</v>
      </c>
      <c r="C12" s="29" t="s">
        <v>872</v>
      </c>
      <c r="D12" s="36">
        <v>50884</v>
      </c>
      <c r="E12" s="29" t="s">
        <v>895</v>
      </c>
      <c r="F12">
        <v>2017</v>
      </c>
      <c r="G12" t="s">
        <v>922</v>
      </c>
      <c r="H12" s="34">
        <f t="shared" si="0"/>
        <v>49408.364000000001</v>
      </c>
    </row>
    <row r="13" spans="1:9" x14ac:dyDescent="0.35">
      <c r="A13" s="32" t="s">
        <v>883</v>
      </c>
      <c r="B13" s="37" t="s">
        <v>884</v>
      </c>
      <c r="C13" s="29" t="s">
        <v>872</v>
      </c>
      <c r="D13" s="35">
        <v>39729</v>
      </c>
      <c r="E13" s="29" t="s">
        <v>900</v>
      </c>
      <c r="F13">
        <v>2017</v>
      </c>
      <c r="G13" t="s">
        <v>922</v>
      </c>
      <c r="H13" s="34">
        <f t="shared" si="0"/>
        <v>38576.858999999997</v>
      </c>
    </row>
    <row r="14" spans="1:9" x14ac:dyDescent="0.35">
      <c r="A14" s="32" t="s">
        <v>883</v>
      </c>
      <c r="B14" s="37" t="s">
        <v>885</v>
      </c>
      <c r="C14" t="s">
        <v>880</v>
      </c>
      <c r="D14" s="35">
        <v>34998</v>
      </c>
      <c r="E14" s="29" t="s">
        <v>898</v>
      </c>
      <c r="F14">
        <v>2017</v>
      </c>
      <c r="G14" t="s">
        <v>911</v>
      </c>
      <c r="H14" s="34">
        <f t="shared" si="0"/>
        <v>33983.057999999997</v>
      </c>
    </row>
    <row r="15" spans="1:9" x14ac:dyDescent="0.35">
      <c r="A15" s="32" t="s">
        <v>883</v>
      </c>
      <c r="B15" s="37" t="s">
        <v>886</v>
      </c>
      <c r="C15" t="s">
        <v>872</v>
      </c>
      <c r="D15" s="35">
        <v>36399</v>
      </c>
      <c r="E15" t="s">
        <v>898</v>
      </c>
      <c r="F15">
        <v>2017</v>
      </c>
      <c r="G15" t="s">
        <v>922</v>
      </c>
      <c r="H15" s="34">
        <f t="shared" si="0"/>
        <v>35343.428999999996</v>
      </c>
    </row>
    <row r="16" spans="1:9" x14ac:dyDescent="0.35">
      <c r="A16" s="32" t="s">
        <v>952</v>
      </c>
      <c r="B16" t="s">
        <v>954</v>
      </c>
      <c r="C16" s="32" t="s">
        <v>872</v>
      </c>
      <c r="D16" s="35">
        <v>86095</v>
      </c>
      <c r="E16" t="s">
        <v>898</v>
      </c>
      <c r="F16" s="41">
        <v>2018</v>
      </c>
      <c r="G16" t="s">
        <v>911</v>
      </c>
      <c r="H16" s="42">
        <f t="shared" si="0"/>
        <v>83598.244999999995</v>
      </c>
      <c r="I16" t="s">
        <v>948</v>
      </c>
    </row>
    <row r="17" spans="1:9" x14ac:dyDescent="0.35">
      <c r="A17" s="32" t="s">
        <v>952</v>
      </c>
      <c r="B17" t="s">
        <v>955</v>
      </c>
      <c r="C17" t="s">
        <v>872</v>
      </c>
      <c r="D17" s="33">
        <v>39590</v>
      </c>
      <c r="E17" t="s">
        <v>900</v>
      </c>
      <c r="F17">
        <v>2017</v>
      </c>
      <c r="G17" t="s">
        <v>922</v>
      </c>
      <c r="H17" s="34">
        <f t="shared" si="0"/>
        <v>38441.89</v>
      </c>
    </row>
    <row r="18" spans="1:9" x14ac:dyDescent="0.35">
      <c r="A18" s="32" t="s">
        <v>952</v>
      </c>
      <c r="B18" t="s">
        <v>956</v>
      </c>
      <c r="C18" t="s">
        <v>880</v>
      </c>
      <c r="D18" s="33">
        <v>42895</v>
      </c>
      <c r="E18" t="s">
        <v>900</v>
      </c>
      <c r="F18">
        <v>2017</v>
      </c>
      <c r="G18" t="s">
        <v>922</v>
      </c>
      <c r="H18" s="34">
        <f t="shared" si="0"/>
        <v>41651.044999999998</v>
      </c>
    </row>
    <row r="19" spans="1:9" x14ac:dyDescent="0.35">
      <c r="A19" s="32" t="s">
        <v>748</v>
      </c>
      <c r="B19" s="37" t="s">
        <v>945</v>
      </c>
      <c r="C19" t="s">
        <v>872</v>
      </c>
      <c r="D19" s="35">
        <v>39000</v>
      </c>
      <c r="E19" t="s">
        <v>898</v>
      </c>
      <c r="F19" s="41">
        <v>2018</v>
      </c>
      <c r="G19" t="s">
        <v>911</v>
      </c>
      <c r="H19" s="42">
        <f t="shared" si="0"/>
        <v>37869</v>
      </c>
      <c r="I19" t="s">
        <v>948</v>
      </c>
    </row>
    <row r="20" spans="1:9" x14ac:dyDescent="0.35">
      <c r="A20" s="32" t="s">
        <v>887</v>
      </c>
      <c r="B20" s="37" t="s">
        <v>890</v>
      </c>
      <c r="C20" t="s">
        <v>872</v>
      </c>
      <c r="D20" s="20">
        <v>43999</v>
      </c>
      <c r="E20" s="29" t="s">
        <v>898</v>
      </c>
      <c r="F20">
        <v>2017</v>
      </c>
      <c r="G20" t="s">
        <v>922</v>
      </c>
      <c r="H20" s="34">
        <f t="shared" si="0"/>
        <v>42723.029000000002</v>
      </c>
    </row>
    <row r="21" spans="1:9" x14ac:dyDescent="0.35">
      <c r="A21" s="32" t="s">
        <v>887</v>
      </c>
      <c r="B21" s="37" t="s">
        <v>949</v>
      </c>
      <c r="C21" t="s">
        <v>880</v>
      </c>
      <c r="D21" s="20">
        <v>35649</v>
      </c>
      <c r="E21" t="s">
        <v>898</v>
      </c>
      <c r="F21">
        <v>2017</v>
      </c>
      <c r="G21" t="s">
        <v>922</v>
      </c>
      <c r="H21" s="34">
        <f t="shared" si="0"/>
        <v>34615.178999999996</v>
      </c>
    </row>
    <row r="22" spans="1:9" x14ac:dyDescent="0.35">
      <c r="A22" s="32" t="s">
        <v>960</v>
      </c>
      <c r="B22" s="37" t="s">
        <v>961</v>
      </c>
      <c r="C22" t="s">
        <v>872</v>
      </c>
      <c r="D22" s="20">
        <v>169000</v>
      </c>
      <c r="E22" t="s">
        <v>898</v>
      </c>
      <c r="F22" s="41">
        <v>2018</v>
      </c>
      <c r="G22" t="s">
        <v>911</v>
      </c>
      <c r="H22" s="42">
        <f t="shared" si="0"/>
        <v>164099</v>
      </c>
      <c r="I22" s="32" t="s">
        <v>948</v>
      </c>
    </row>
    <row r="23" spans="1:9" x14ac:dyDescent="0.35">
      <c r="A23" s="32" t="s">
        <v>888</v>
      </c>
      <c r="B23" s="37" t="s">
        <v>889</v>
      </c>
      <c r="C23" t="s">
        <v>872</v>
      </c>
      <c r="D23" s="20">
        <v>42995</v>
      </c>
      <c r="E23" t="s">
        <v>898</v>
      </c>
      <c r="F23">
        <v>2017</v>
      </c>
      <c r="G23" t="s">
        <v>922</v>
      </c>
      <c r="H23" s="34">
        <f t="shared" si="0"/>
        <v>41748.144999999997</v>
      </c>
    </row>
    <row r="24" spans="1:9" x14ac:dyDescent="0.35">
      <c r="A24" s="32" t="s">
        <v>888</v>
      </c>
      <c r="B24" s="37" t="s">
        <v>891</v>
      </c>
      <c r="C24" t="s">
        <v>880</v>
      </c>
      <c r="D24" s="20">
        <v>35395</v>
      </c>
      <c r="E24" t="s">
        <v>947</v>
      </c>
      <c r="F24">
        <v>2017</v>
      </c>
      <c r="G24" t="s">
        <v>922</v>
      </c>
      <c r="H24" s="34">
        <f t="shared" si="0"/>
        <v>34368.544999999998</v>
      </c>
    </row>
    <row r="25" spans="1:9" x14ac:dyDescent="0.35">
      <c r="A25" s="32" t="s">
        <v>892</v>
      </c>
      <c r="B25" s="37" t="s">
        <v>893</v>
      </c>
      <c r="C25" t="s">
        <v>872</v>
      </c>
      <c r="D25" s="20">
        <v>83000</v>
      </c>
      <c r="E25" t="s">
        <v>896</v>
      </c>
      <c r="F25">
        <v>2017</v>
      </c>
      <c r="G25" t="s">
        <v>922</v>
      </c>
      <c r="H25" s="34">
        <f t="shared" si="0"/>
        <v>80593</v>
      </c>
    </row>
    <row r="26" spans="1:9" x14ac:dyDescent="0.35">
      <c r="A26" s="32" t="s">
        <v>892</v>
      </c>
      <c r="B26" s="37" t="s">
        <v>894</v>
      </c>
      <c r="C26" t="s">
        <v>880</v>
      </c>
      <c r="D26" s="20">
        <v>102600</v>
      </c>
      <c r="E26" t="s">
        <v>898</v>
      </c>
      <c r="F26">
        <v>2017</v>
      </c>
      <c r="G26" t="s">
        <v>922</v>
      </c>
      <c r="H26" s="34">
        <f t="shared" si="0"/>
        <v>99624.599999999991</v>
      </c>
    </row>
    <row r="27" spans="1:9" x14ac:dyDescent="0.35">
      <c r="A27" s="32" t="s">
        <v>901</v>
      </c>
      <c r="B27" s="37" t="s">
        <v>957</v>
      </c>
      <c r="C27" t="s">
        <v>880</v>
      </c>
      <c r="D27" s="20">
        <v>27998</v>
      </c>
      <c r="E27" t="s">
        <v>900</v>
      </c>
      <c r="F27">
        <v>2017</v>
      </c>
      <c r="G27" t="s">
        <v>922</v>
      </c>
      <c r="H27" s="34">
        <f t="shared" si="0"/>
        <v>27186.058000000001</v>
      </c>
    </row>
    <row r="28" spans="1:9" x14ac:dyDescent="0.35">
      <c r="A28" s="32" t="s">
        <v>901</v>
      </c>
      <c r="B28" s="37" t="s">
        <v>946</v>
      </c>
      <c r="C28" t="s">
        <v>872</v>
      </c>
      <c r="D28" s="20">
        <v>42998</v>
      </c>
      <c r="E28" t="s">
        <v>896</v>
      </c>
      <c r="F28" s="41">
        <v>2018</v>
      </c>
      <c r="G28" t="s">
        <v>911</v>
      </c>
      <c r="H28" s="42">
        <f t="shared" si="0"/>
        <v>41751.057999999997</v>
      </c>
      <c r="I28" t="s">
        <v>948</v>
      </c>
    </row>
    <row r="29" spans="1:9" x14ac:dyDescent="0.35">
      <c r="A29" s="32" t="s">
        <v>902</v>
      </c>
      <c r="B29" s="37" t="s">
        <v>903</v>
      </c>
      <c r="C29" t="s">
        <v>880</v>
      </c>
      <c r="D29" s="20">
        <v>37398</v>
      </c>
      <c r="E29" t="s">
        <v>900</v>
      </c>
      <c r="F29">
        <v>2017</v>
      </c>
      <c r="G29" t="s">
        <v>922</v>
      </c>
      <c r="H29" s="34">
        <f t="shared" si="0"/>
        <v>36313.457999999999</v>
      </c>
    </row>
    <row r="30" spans="1:9" x14ac:dyDescent="0.35">
      <c r="A30" s="32" t="s">
        <v>904</v>
      </c>
      <c r="B30" t="s">
        <v>905</v>
      </c>
      <c r="C30" t="s">
        <v>872</v>
      </c>
      <c r="D30" s="20">
        <v>89400</v>
      </c>
      <c r="E30" t="s">
        <v>896</v>
      </c>
      <c r="F30">
        <v>2017</v>
      </c>
      <c r="G30" t="s">
        <v>922</v>
      </c>
      <c r="H30" s="34">
        <f t="shared" si="0"/>
        <v>86807.4</v>
      </c>
    </row>
    <row r="31" spans="1:9" x14ac:dyDescent="0.35">
      <c r="A31" s="32" t="s">
        <v>904</v>
      </c>
      <c r="B31" t="s">
        <v>906</v>
      </c>
      <c r="C31" t="s">
        <v>872</v>
      </c>
      <c r="D31" s="33">
        <v>106600</v>
      </c>
      <c r="E31" t="s">
        <v>898</v>
      </c>
      <c r="F31">
        <v>2017</v>
      </c>
      <c r="G31" t="s">
        <v>922</v>
      </c>
      <c r="H31" s="34">
        <f t="shared" si="0"/>
        <v>103508.59999999999</v>
      </c>
    </row>
    <row r="32" spans="1:9" x14ac:dyDescent="0.35">
      <c r="A32" s="32" t="s">
        <v>907</v>
      </c>
      <c r="B32" s="37" t="s">
        <v>908</v>
      </c>
      <c r="C32" t="s">
        <v>880</v>
      </c>
      <c r="D32" s="20">
        <v>29050</v>
      </c>
      <c r="E32" t="s">
        <v>909</v>
      </c>
      <c r="F32" s="41">
        <v>2018</v>
      </c>
      <c r="G32" s="25" t="s">
        <v>923</v>
      </c>
      <c r="H32" s="42">
        <f t="shared" si="0"/>
        <v>28207.55</v>
      </c>
      <c r="I32" t="s">
        <v>948</v>
      </c>
    </row>
    <row r="33" spans="1:9" x14ac:dyDescent="0.35">
      <c r="A33" s="32" t="s">
        <v>924</v>
      </c>
      <c r="B33" s="37" t="s">
        <v>925</v>
      </c>
      <c r="C33" t="s">
        <v>880</v>
      </c>
      <c r="D33" s="20">
        <v>95300</v>
      </c>
      <c r="E33" t="s">
        <v>898</v>
      </c>
      <c r="F33">
        <v>2017</v>
      </c>
      <c r="G33" t="s">
        <v>922</v>
      </c>
      <c r="H33" s="34">
        <f t="shared" si="0"/>
        <v>92536.3</v>
      </c>
    </row>
    <row r="34" spans="1:9" x14ac:dyDescent="0.35">
      <c r="A34" s="32" t="s">
        <v>924</v>
      </c>
      <c r="B34" s="37" t="s">
        <v>926</v>
      </c>
      <c r="C34" t="s">
        <v>880</v>
      </c>
      <c r="D34" s="20">
        <v>132000</v>
      </c>
      <c r="E34" t="s">
        <v>896</v>
      </c>
      <c r="F34">
        <v>2017</v>
      </c>
      <c r="G34" t="s">
        <v>922</v>
      </c>
      <c r="H34" s="34">
        <f t="shared" si="0"/>
        <v>128172</v>
      </c>
    </row>
    <row r="35" spans="1:9" x14ac:dyDescent="0.35">
      <c r="A35" s="32" t="s">
        <v>924</v>
      </c>
      <c r="B35" s="37" t="s">
        <v>932</v>
      </c>
      <c r="C35" t="s">
        <v>880</v>
      </c>
      <c r="D35" s="20">
        <f>35000*USD_to_CAD_2</f>
        <v>45575.495000000003</v>
      </c>
      <c r="E35" t="s">
        <v>898</v>
      </c>
      <c r="F35">
        <v>2017</v>
      </c>
      <c r="G35" s="25" t="s">
        <v>923</v>
      </c>
      <c r="H35" s="34">
        <f t="shared" si="0"/>
        <v>44253.805645</v>
      </c>
      <c r="I35" t="s">
        <v>931</v>
      </c>
    </row>
    <row r="36" spans="1:9" x14ac:dyDescent="0.35">
      <c r="A36" s="32" t="s">
        <v>924</v>
      </c>
      <c r="B36" s="37" t="s">
        <v>933</v>
      </c>
      <c r="C36" t="s">
        <v>880</v>
      </c>
      <c r="D36" s="20">
        <f>44000*USD_to_CAD_2</f>
        <v>57294.908000000003</v>
      </c>
      <c r="E36" t="s">
        <v>898</v>
      </c>
      <c r="F36">
        <v>2017</v>
      </c>
      <c r="G36" s="25" t="s">
        <v>923</v>
      </c>
      <c r="H36" s="34">
        <f t="shared" si="0"/>
        <v>55633.355668000004</v>
      </c>
      <c r="I36" t="s">
        <v>934</v>
      </c>
    </row>
    <row r="37" spans="1:9" x14ac:dyDescent="0.35">
      <c r="A37" s="32" t="s">
        <v>941</v>
      </c>
      <c r="B37" s="37" t="s">
        <v>942</v>
      </c>
      <c r="C37" t="s">
        <v>872</v>
      </c>
      <c r="D37" s="20">
        <v>27190</v>
      </c>
      <c r="E37" t="s">
        <v>898</v>
      </c>
      <c r="F37">
        <v>2017</v>
      </c>
      <c r="G37" s="25" t="s">
        <v>944</v>
      </c>
      <c r="H37" s="34">
        <f t="shared" si="0"/>
        <v>26401.489999999998</v>
      </c>
    </row>
    <row r="38" spans="1:9" x14ac:dyDescent="0.35">
      <c r="A38" s="32" t="s">
        <v>941</v>
      </c>
      <c r="B38" s="37" t="s">
        <v>943</v>
      </c>
      <c r="C38" t="s">
        <v>872</v>
      </c>
      <c r="D38" s="20">
        <v>35204</v>
      </c>
      <c r="E38" t="s">
        <v>898</v>
      </c>
      <c r="F38">
        <v>2017</v>
      </c>
      <c r="G38" t="s">
        <v>911</v>
      </c>
      <c r="H38" s="34">
        <f t="shared" si="0"/>
        <v>34183.084000000003</v>
      </c>
    </row>
    <row r="39" spans="1:9" x14ac:dyDescent="0.35">
      <c r="A39" s="32" t="s">
        <v>936</v>
      </c>
      <c r="B39" s="37" t="s">
        <v>937</v>
      </c>
      <c r="C39" t="s">
        <v>880</v>
      </c>
      <c r="D39" s="20">
        <v>35995</v>
      </c>
      <c r="E39" t="s">
        <v>900</v>
      </c>
      <c r="F39">
        <v>2017</v>
      </c>
      <c r="G39" t="s">
        <v>922</v>
      </c>
      <c r="H39" s="34">
        <f t="shared" si="0"/>
        <v>34951.144999999997</v>
      </c>
    </row>
    <row r="40" spans="1:9" x14ac:dyDescent="0.35">
      <c r="A40" s="32" t="s">
        <v>938</v>
      </c>
      <c r="B40" s="37" t="s">
        <v>959</v>
      </c>
      <c r="C40" t="s">
        <v>872</v>
      </c>
      <c r="D40" s="20">
        <v>74950</v>
      </c>
      <c r="E40" t="s">
        <v>898</v>
      </c>
      <c r="F40" s="41">
        <v>2018</v>
      </c>
      <c r="G40" t="s">
        <v>911</v>
      </c>
      <c r="H40" s="42">
        <f t="shared" si="0"/>
        <v>72776.45</v>
      </c>
      <c r="I40" s="32" t="s">
        <v>948</v>
      </c>
    </row>
    <row r="41" spans="1:9" x14ac:dyDescent="0.35">
      <c r="A41" s="32" t="s">
        <v>938</v>
      </c>
      <c r="B41" s="37" t="s">
        <v>958</v>
      </c>
      <c r="C41" t="s">
        <v>872</v>
      </c>
      <c r="D41" s="20">
        <v>71850</v>
      </c>
      <c r="E41" t="s">
        <v>896</v>
      </c>
      <c r="F41" s="41">
        <v>2018</v>
      </c>
      <c r="G41" t="s">
        <v>911</v>
      </c>
      <c r="H41" s="42">
        <f t="shared" si="0"/>
        <v>69766.349999999991</v>
      </c>
      <c r="I41" s="32" t="s">
        <v>948</v>
      </c>
    </row>
    <row r="42" spans="1:9" x14ac:dyDescent="0.35">
      <c r="A42" s="32" t="s">
        <v>938</v>
      </c>
      <c r="B42" t="s">
        <v>939</v>
      </c>
      <c r="C42" t="s">
        <v>872</v>
      </c>
      <c r="D42" s="20">
        <v>73400</v>
      </c>
      <c r="E42" t="s">
        <v>896</v>
      </c>
      <c r="F42">
        <v>2017</v>
      </c>
      <c r="G42" t="s">
        <v>922</v>
      </c>
      <c r="H42" s="34">
        <f t="shared" si="0"/>
        <v>71271.399999999994</v>
      </c>
    </row>
    <row r="45" spans="1:9" x14ac:dyDescent="0.35">
      <c r="A45" s="43" t="s">
        <v>962</v>
      </c>
      <c r="C45" s="44">
        <f>AVERAGEIF(C5:C42, "BEV", H5:H42)</f>
        <v>52673.171379499989</v>
      </c>
    </row>
    <row r="46" spans="1:9" x14ac:dyDescent="0.35">
      <c r="A46" s="1" t="s">
        <v>963</v>
      </c>
      <c r="C46" s="44">
        <f>AVERAGEIF(C6:C43, "PHEV", H6:H43)</f>
        <v>69413.117086956525</v>
      </c>
    </row>
  </sheetData>
  <sortState ref="A5:I39">
    <sortCondition ref="A5:A39"/>
  </sortState>
  <hyperlinks>
    <hyperlink ref="G32" r:id="rId1"/>
    <hyperlink ref="G35" r:id="rId2"/>
    <hyperlink ref="G36" r:id="rId3"/>
    <hyperlink ref="G37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ColWidth="8.81640625" defaultRowHeight="14.5" x14ac:dyDescent="0.35"/>
  <cols>
    <col min="1" max="1" width="38.1796875" customWidth="1"/>
    <col min="2" max="2" width="24.453125" customWidth="1"/>
    <col min="3" max="3" width="11.1796875" style="20" bestFit="1" customWidth="1"/>
  </cols>
  <sheetData>
    <row r="1" spans="1:3" x14ac:dyDescent="0.35">
      <c r="A1" t="s">
        <v>270</v>
      </c>
      <c r="B1" t="s">
        <v>271</v>
      </c>
      <c r="C1" s="20">
        <v>119000</v>
      </c>
    </row>
    <row r="2" spans="1:3" x14ac:dyDescent="0.35">
      <c r="A2" t="s">
        <v>272</v>
      </c>
      <c r="B2" t="s">
        <v>273</v>
      </c>
      <c r="C2" s="20">
        <v>119800</v>
      </c>
    </row>
    <row r="3" spans="1:3" x14ac:dyDescent="0.35">
      <c r="A3" t="s">
        <v>274</v>
      </c>
      <c r="B3" t="s">
        <v>275</v>
      </c>
      <c r="C3" s="20">
        <v>119000</v>
      </c>
    </row>
    <row r="4" spans="1:3" x14ac:dyDescent="0.35">
      <c r="A4" t="s">
        <v>276</v>
      </c>
      <c r="B4" t="s">
        <v>277</v>
      </c>
      <c r="C4" s="20">
        <v>119800</v>
      </c>
    </row>
    <row r="5" spans="1:3" x14ac:dyDescent="0.35">
      <c r="A5" t="s">
        <v>278</v>
      </c>
      <c r="B5" t="s">
        <v>271</v>
      </c>
      <c r="C5" s="20">
        <v>122900</v>
      </c>
    </row>
    <row r="6" spans="1:3" x14ac:dyDescent="0.35">
      <c r="A6" t="s">
        <v>279</v>
      </c>
      <c r="B6" t="s">
        <v>273</v>
      </c>
      <c r="C6" s="20">
        <v>154900</v>
      </c>
    </row>
    <row r="7" spans="1:3" x14ac:dyDescent="0.35">
      <c r="A7" t="s">
        <v>280</v>
      </c>
      <c r="B7" t="s">
        <v>281</v>
      </c>
      <c r="C7" s="20">
        <v>129330</v>
      </c>
    </row>
    <row r="8" spans="1:3" x14ac:dyDescent="0.35">
      <c r="A8" t="s">
        <v>282</v>
      </c>
      <c r="B8" t="s">
        <v>281</v>
      </c>
      <c r="C8" s="20">
        <v>123000</v>
      </c>
    </row>
    <row r="9" spans="1:3" x14ac:dyDescent="0.35">
      <c r="A9" t="s">
        <v>283</v>
      </c>
      <c r="B9" t="s">
        <v>273</v>
      </c>
      <c r="C9" s="20">
        <v>135900</v>
      </c>
    </row>
    <row r="10" spans="1:3" x14ac:dyDescent="0.35">
      <c r="A10" t="s">
        <v>284</v>
      </c>
      <c r="B10" t="s">
        <v>285</v>
      </c>
      <c r="C10" s="20">
        <v>131175</v>
      </c>
    </row>
    <row r="11" spans="1:3" x14ac:dyDescent="0.35">
      <c r="A11" t="s">
        <v>286</v>
      </c>
      <c r="B11" t="s">
        <v>287</v>
      </c>
      <c r="C11" s="20">
        <v>128200</v>
      </c>
    </row>
    <row r="12" spans="1:3" x14ac:dyDescent="0.35">
      <c r="A12" t="s">
        <v>288</v>
      </c>
      <c r="B12" t="s">
        <v>289</v>
      </c>
      <c r="C12" s="20">
        <v>129190</v>
      </c>
    </row>
    <row r="13" spans="1:3" x14ac:dyDescent="0.35">
      <c r="A13" t="s">
        <v>290</v>
      </c>
      <c r="B13" t="s">
        <v>291</v>
      </c>
      <c r="C13" s="20">
        <v>127516</v>
      </c>
    </row>
    <row r="14" spans="1:3" x14ac:dyDescent="0.35">
      <c r="A14" t="s">
        <v>292</v>
      </c>
      <c r="B14" t="s">
        <v>289</v>
      </c>
      <c r="C14" s="20">
        <v>130257</v>
      </c>
    </row>
    <row r="15" spans="1:3" x14ac:dyDescent="0.35">
      <c r="A15" t="s">
        <v>293</v>
      </c>
      <c r="B15" t="s">
        <v>289</v>
      </c>
      <c r="C15" s="20">
        <v>127450</v>
      </c>
    </row>
    <row r="16" spans="1:3" x14ac:dyDescent="0.35">
      <c r="A16" t="s">
        <v>294</v>
      </c>
      <c r="B16" t="s">
        <v>295</v>
      </c>
      <c r="C16" s="20">
        <v>132250</v>
      </c>
    </row>
    <row r="17" spans="1:3" x14ac:dyDescent="0.35">
      <c r="A17" t="s">
        <v>296</v>
      </c>
      <c r="B17" t="s">
        <v>289</v>
      </c>
      <c r="C17" s="20">
        <v>128530</v>
      </c>
    </row>
    <row r="18" spans="1:3" x14ac:dyDescent="0.35">
      <c r="A18" t="s">
        <v>297</v>
      </c>
      <c r="B18" t="s">
        <v>287</v>
      </c>
      <c r="C18" s="20">
        <v>132698</v>
      </c>
    </row>
    <row r="19" spans="1:3" x14ac:dyDescent="0.35">
      <c r="A19" t="s">
        <v>298</v>
      </c>
      <c r="B19" t="s">
        <v>299</v>
      </c>
      <c r="C19" s="20">
        <v>139900</v>
      </c>
    </row>
    <row r="20" spans="1:3" x14ac:dyDescent="0.35">
      <c r="A20" t="s">
        <v>300</v>
      </c>
      <c r="B20" t="s">
        <v>291</v>
      </c>
      <c r="C20" s="20">
        <v>135523</v>
      </c>
    </row>
    <row r="21" spans="1:3" x14ac:dyDescent="0.35">
      <c r="A21" t="s">
        <v>301</v>
      </c>
      <c r="B21" t="s">
        <v>287</v>
      </c>
      <c r="C21" s="20">
        <v>128200</v>
      </c>
    </row>
    <row r="22" spans="1:3" x14ac:dyDescent="0.35">
      <c r="A22" t="s">
        <v>302</v>
      </c>
      <c r="B22" t="s">
        <v>289</v>
      </c>
      <c r="C22" s="20">
        <v>187500</v>
      </c>
    </row>
    <row r="23" spans="1:3" x14ac:dyDescent="0.35">
      <c r="A23" t="s">
        <v>303</v>
      </c>
      <c r="B23" t="s">
        <v>289</v>
      </c>
      <c r="C23" s="20">
        <v>133744</v>
      </c>
    </row>
    <row r="24" spans="1:3" x14ac:dyDescent="0.35">
      <c r="A24" t="s">
        <v>304</v>
      </c>
      <c r="B24" t="s">
        <v>289</v>
      </c>
      <c r="C24" s="20">
        <v>129462</v>
      </c>
    </row>
    <row r="25" spans="1:3" x14ac:dyDescent="0.35">
      <c r="A25" t="s">
        <v>305</v>
      </c>
      <c r="B25" t="s">
        <v>289</v>
      </c>
      <c r="C25" s="20">
        <v>129462</v>
      </c>
    </row>
    <row r="26" spans="1:3" x14ac:dyDescent="0.35">
      <c r="A26" t="s">
        <v>306</v>
      </c>
      <c r="B26" t="s">
        <v>289</v>
      </c>
      <c r="C26" s="20">
        <v>129190</v>
      </c>
    </row>
    <row r="27" spans="1:3" x14ac:dyDescent="0.35">
      <c r="A27" t="s">
        <v>307</v>
      </c>
      <c r="B27" t="s">
        <v>308</v>
      </c>
      <c r="C27" s="20">
        <v>128149</v>
      </c>
    </row>
    <row r="28" spans="1:3" x14ac:dyDescent="0.35">
      <c r="A28" t="s">
        <v>309</v>
      </c>
      <c r="B28" t="s">
        <v>289</v>
      </c>
      <c r="C28" s="20">
        <v>131215</v>
      </c>
    </row>
    <row r="29" spans="1:3" x14ac:dyDescent="0.35">
      <c r="A29" t="s">
        <v>310</v>
      </c>
      <c r="B29" t="s">
        <v>287</v>
      </c>
      <c r="C29" s="20">
        <v>137085</v>
      </c>
    </row>
    <row r="30" spans="1:3" x14ac:dyDescent="0.35">
      <c r="A30" t="s">
        <v>311</v>
      </c>
      <c r="B30" t="s">
        <v>295</v>
      </c>
      <c r="C30" s="20">
        <v>138800</v>
      </c>
    </row>
    <row r="31" spans="1:3" x14ac:dyDescent="0.35">
      <c r="A31" t="s">
        <v>312</v>
      </c>
      <c r="B31" t="s">
        <v>313</v>
      </c>
      <c r="C31" s="20">
        <v>124167</v>
      </c>
    </row>
    <row r="32" spans="1:3" x14ac:dyDescent="0.35">
      <c r="A32" t="s">
        <v>314</v>
      </c>
      <c r="B32" t="s">
        <v>299</v>
      </c>
      <c r="C32" s="20">
        <v>124500</v>
      </c>
    </row>
    <row r="33" spans="1:3" x14ac:dyDescent="0.35">
      <c r="A33" t="s">
        <v>315</v>
      </c>
      <c r="B33" t="s">
        <v>316</v>
      </c>
      <c r="C33" s="20">
        <v>173500</v>
      </c>
    </row>
    <row r="34" spans="1:3" x14ac:dyDescent="0.35">
      <c r="A34" t="s">
        <v>317</v>
      </c>
      <c r="B34" t="s">
        <v>291</v>
      </c>
      <c r="C34" s="20">
        <v>135523</v>
      </c>
    </row>
    <row r="35" spans="1:3" x14ac:dyDescent="0.35">
      <c r="A35" t="s">
        <v>318</v>
      </c>
      <c r="B35" t="s">
        <v>319</v>
      </c>
      <c r="C35" s="20">
        <v>124791</v>
      </c>
    </row>
    <row r="36" spans="1:3" x14ac:dyDescent="0.35">
      <c r="A36" t="s">
        <v>320</v>
      </c>
      <c r="B36" t="s">
        <v>321</v>
      </c>
      <c r="C36" s="20">
        <v>129330</v>
      </c>
    </row>
    <row r="37" spans="1:3" x14ac:dyDescent="0.35">
      <c r="A37" t="s">
        <v>322</v>
      </c>
      <c r="B37" t="s">
        <v>281</v>
      </c>
      <c r="C37" s="20">
        <v>129330</v>
      </c>
    </row>
    <row r="38" spans="1:3" x14ac:dyDescent="0.35">
      <c r="A38" t="s">
        <v>323</v>
      </c>
      <c r="B38" t="s">
        <v>285</v>
      </c>
      <c r="C38" s="20">
        <v>126994</v>
      </c>
    </row>
    <row r="39" spans="1:3" x14ac:dyDescent="0.35">
      <c r="A39" t="s">
        <v>324</v>
      </c>
      <c r="B39" t="s">
        <v>289</v>
      </c>
      <c r="C39" s="20">
        <v>125046</v>
      </c>
    </row>
    <row r="40" spans="1:3" x14ac:dyDescent="0.35">
      <c r="A40" t="s">
        <v>325</v>
      </c>
      <c r="B40" t="s">
        <v>291</v>
      </c>
      <c r="C40" s="20">
        <v>136900</v>
      </c>
    </row>
    <row r="41" spans="1:3" x14ac:dyDescent="0.35">
      <c r="A41" t="s">
        <v>326</v>
      </c>
      <c r="B41" t="s">
        <v>285</v>
      </c>
      <c r="C41" s="20">
        <v>130436</v>
      </c>
    </row>
    <row r="42" spans="1:3" x14ac:dyDescent="0.35">
      <c r="A42" t="s">
        <v>327</v>
      </c>
      <c r="B42" t="s">
        <v>321</v>
      </c>
      <c r="C42" s="20">
        <v>129330</v>
      </c>
    </row>
    <row r="43" spans="1:3" x14ac:dyDescent="0.35">
      <c r="A43" t="s">
        <v>328</v>
      </c>
      <c r="B43" t="s">
        <v>281</v>
      </c>
      <c r="C43" s="20">
        <v>129330</v>
      </c>
    </row>
    <row r="44" spans="1:3" x14ac:dyDescent="0.35">
      <c r="A44" t="s">
        <v>329</v>
      </c>
      <c r="B44" t="s">
        <v>281</v>
      </c>
      <c r="C44" s="20">
        <v>123000</v>
      </c>
    </row>
    <row r="45" spans="1:3" x14ac:dyDescent="0.35">
      <c r="A45" t="s">
        <v>330</v>
      </c>
      <c r="B45" t="s">
        <v>321</v>
      </c>
      <c r="C45" s="20">
        <v>134672</v>
      </c>
    </row>
    <row r="46" spans="1:3" x14ac:dyDescent="0.35">
      <c r="A46" t="s">
        <v>331</v>
      </c>
      <c r="B46" t="s">
        <v>332</v>
      </c>
      <c r="C46" s="20">
        <v>144900</v>
      </c>
    </row>
    <row r="47" spans="1:3" x14ac:dyDescent="0.35">
      <c r="A47" t="s">
        <v>333</v>
      </c>
      <c r="B47" t="s">
        <v>281</v>
      </c>
      <c r="C47" s="20">
        <v>123000</v>
      </c>
    </row>
    <row r="48" spans="1:3" x14ac:dyDescent="0.35">
      <c r="A48" t="s">
        <v>334</v>
      </c>
      <c r="B48" t="s">
        <v>287</v>
      </c>
      <c r="C48" s="20">
        <v>137085</v>
      </c>
    </row>
    <row r="49" spans="1:3" x14ac:dyDescent="0.35">
      <c r="A49" t="s">
        <v>335</v>
      </c>
      <c r="B49" t="s">
        <v>285</v>
      </c>
      <c r="C49" s="20">
        <v>128400</v>
      </c>
    </row>
    <row r="50" spans="1:3" x14ac:dyDescent="0.35">
      <c r="A50" t="s">
        <v>336</v>
      </c>
      <c r="B50" t="s">
        <v>295</v>
      </c>
      <c r="C50" s="20">
        <v>144750</v>
      </c>
    </row>
    <row r="51" spans="1:3" x14ac:dyDescent="0.35">
      <c r="A51" t="s">
        <v>337</v>
      </c>
      <c r="B51" t="s">
        <v>321</v>
      </c>
      <c r="C51" s="20">
        <v>129330</v>
      </c>
    </row>
    <row r="52" spans="1:3" x14ac:dyDescent="0.35">
      <c r="A52" t="s">
        <v>338</v>
      </c>
      <c r="B52" t="s">
        <v>291</v>
      </c>
      <c r="C52" s="20">
        <v>127450</v>
      </c>
    </row>
    <row r="53" spans="1:3" x14ac:dyDescent="0.35">
      <c r="A53" t="s">
        <v>339</v>
      </c>
      <c r="B53" t="s">
        <v>340</v>
      </c>
      <c r="C53" s="20">
        <v>132900</v>
      </c>
    </row>
    <row r="54" spans="1:3" x14ac:dyDescent="0.35">
      <c r="A54" t="s">
        <v>341</v>
      </c>
      <c r="B54" t="s">
        <v>281</v>
      </c>
      <c r="C54" s="20">
        <v>134675</v>
      </c>
    </row>
    <row r="55" spans="1:3" x14ac:dyDescent="0.35">
      <c r="A55" t="s">
        <v>342</v>
      </c>
      <c r="B55" t="s">
        <v>281</v>
      </c>
      <c r="C55" s="20">
        <v>134672</v>
      </c>
    </row>
    <row r="56" spans="1:3" x14ac:dyDescent="0.35">
      <c r="A56" t="s">
        <v>343</v>
      </c>
      <c r="B56" t="s">
        <v>281</v>
      </c>
      <c r="C56" s="20">
        <v>129330</v>
      </c>
    </row>
    <row r="57" spans="1:3" x14ac:dyDescent="0.35">
      <c r="A57" t="s">
        <v>344</v>
      </c>
      <c r="B57" t="s">
        <v>285</v>
      </c>
      <c r="C57" s="20">
        <v>112520</v>
      </c>
    </row>
    <row r="58" spans="1:3" x14ac:dyDescent="0.35">
      <c r="A58" t="s">
        <v>345</v>
      </c>
      <c r="B58" t="s">
        <v>295</v>
      </c>
      <c r="C58" s="20">
        <v>129950</v>
      </c>
    </row>
    <row r="59" spans="1:3" x14ac:dyDescent="0.35">
      <c r="A59" t="s">
        <v>346</v>
      </c>
      <c r="B59" t="s">
        <v>285</v>
      </c>
      <c r="C59" s="20">
        <v>128400</v>
      </c>
    </row>
    <row r="60" spans="1:3" x14ac:dyDescent="0.35">
      <c r="A60" t="s">
        <v>347</v>
      </c>
      <c r="B60" t="s">
        <v>348</v>
      </c>
      <c r="C60" s="20">
        <v>126576</v>
      </c>
    </row>
    <row r="61" spans="1:3" x14ac:dyDescent="0.35">
      <c r="A61" t="s">
        <v>349</v>
      </c>
      <c r="B61" t="s">
        <v>287</v>
      </c>
      <c r="C61" s="20">
        <v>128200</v>
      </c>
    </row>
    <row r="62" spans="1:3" x14ac:dyDescent="0.35">
      <c r="A62" t="s">
        <v>350</v>
      </c>
      <c r="B62" t="s">
        <v>285</v>
      </c>
      <c r="C62" s="20">
        <v>132700</v>
      </c>
    </row>
    <row r="63" spans="1:3" x14ac:dyDescent="0.35">
      <c r="A63" t="s">
        <v>351</v>
      </c>
      <c r="B63" t="s">
        <v>295</v>
      </c>
      <c r="C63" s="20">
        <v>121850</v>
      </c>
    </row>
    <row r="64" spans="1:3" x14ac:dyDescent="0.35">
      <c r="A64" t="s">
        <v>352</v>
      </c>
      <c r="B64" t="s">
        <v>287</v>
      </c>
      <c r="C64" s="20">
        <v>137085</v>
      </c>
    </row>
    <row r="65" spans="1:3" x14ac:dyDescent="0.35">
      <c r="A65" t="s">
        <v>353</v>
      </c>
      <c r="B65" t="s">
        <v>285</v>
      </c>
      <c r="C65" s="20">
        <v>126994</v>
      </c>
    </row>
    <row r="66" spans="1:3" x14ac:dyDescent="0.35">
      <c r="A66" t="s">
        <v>354</v>
      </c>
      <c r="B66" t="s">
        <v>313</v>
      </c>
      <c r="C66" s="20">
        <v>118900</v>
      </c>
    </row>
    <row r="67" spans="1:3" x14ac:dyDescent="0.35">
      <c r="A67" t="s">
        <v>355</v>
      </c>
      <c r="B67" t="s">
        <v>285</v>
      </c>
      <c r="C67" s="20">
        <v>130436</v>
      </c>
    </row>
    <row r="68" spans="1:3" x14ac:dyDescent="0.35">
      <c r="A68" t="s">
        <v>356</v>
      </c>
      <c r="B68" t="s">
        <v>285</v>
      </c>
      <c r="C68" s="20">
        <v>126994</v>
      </c>
    </row>
    <row r="69" spans="1:3" x14ac:dyDescent="0.35">
      <c r="A69" t="s">
        <v>357</v>
      </c>
      <c r="B69" t="s">
        <v>285</v>
      </c>
      <c r="C69" s="20">
        <v>120874</v>
      </c>
    </row>
    <row r="70" spans="1:3" x14ac:dyDescent="0.35">
      <c r="A70" t="s">
        <v>358</v>
      </c>
      <c r="B70" t="s">
        <v>285</v>
      </c>
      <c r="C70" s="20">
        <v>126994</v>
      </c>
    </row>
    <row r="71" spans="1:3" x14ac:dyDescent="0.35">
      <c r="A71" t="s">
        <v>359</v>
      </c>
      <c r="B71" t="s">
        <v>360</v>
      </c>
      <c r="C71" s="20">
        <v>135900</v>
      </c>
    </row>
    <row r="72" spans="1:3" x14ac:dyDescent="0.35">
      <c r="A72" t="s">
        <v>361</v>
      </c>
      <c r="B72" t="s">
        <v>287</v>
      </c>
      <c r="C72" s="20">
        <v>140759</v>
      </c>
    </row>
    <row r="73" spans="1:3" x14ac:dyDescent="0.35">
      <c r="A73" t="s">
        <v>362</v>
      </c>
      <c r="B73" t="s">
        <v>363</v>
      </c>
      <c r="C73" s="20">
        <v>105000</v>
      </c>
    </row>
    <row r="74" spans="1:3" x14ac:dyDescent="0.35">
      <c r="A74" t="s">
        <v>364</v>
      </c>
      <c r="B74" t="s">
        <v>289</v>
      </c>
      <c r="C74" s="20">
        <v>128733</v>
      </c>
    </row>
    <row r="75" spans="1:3" x14ac:dyDescent="0.35">
      <c r="A75" t="s">
        <v>365</v>
      </c>
      <c r="B75" t="s">
        <v>289</v>
      </c>
      <c r="C75" s="20">
        <v>129526</v>
      </c>
    </row>
    <row r="76" spans="1:3" x14ac:dyDescent="0.35">
      <c r="A76" t="s">
        <v>366</v>
      </c>
      <c r="B76" t="s">
        <v>289</v>
      </c>
      <c r="C76" s="20">
        <v>120566</v>
      </c>
    </row>
    <row r="77" spans="1:3" x14ac:dyDescent="0.35">
      <c r="A77" t="s">
        <v>367</v>
      </c>
      <c r="B77" t="s">
        <v>368</v>
      </c>
      <c r="C77" s="20">
        <v>137281</v>
      </c>
    </row>
    <row r="78" spans="1:3" x14ac:dyDescent="0.35">
      <c r="A78" t="s">
        <v>369</v>
      </c>
      <c r="B78" t="s">
        <v>289</v>
      </c>
      <c r="C78" s="20">
        <v>129190</v>
      </c>
    </row>
    <row r="79" spans="1:3" x14ac:dyDescent="0.35">
      <c r="A79" t="s">
        <v>370</v>
      </c>
      <c r="B79" t="s">
        <v>295</v>
      </c>
      <c r="C79" s="20">
        <v>133450</v>
      </c>
    </row>
    <row r="80" spans="1:3" x14ac:dyDescent="0.35">
      <c r="A80" t="s">
        <v>371</v>
      </c>
      <c r="B80" t="s">
        <v>287</v>
      </c>
      <c r="C80" s="20">
        <v>132180</v>
      </c>
    </row>
    <row r="81" spans="1:3" x14ac:dyDescent="0.35">
      <c r="A81" t="s">
        <v>372</v>
      </c>
      <c r="B81" t="s">
        <v>289</v>
      </c>
      <c r="C81" s="20">
        <v>126539</v>
      </c>
    </row>
    <row r="82" spans="1:3" x14ac:dyDescent="0.35">
      <c r="A82" t="s">
        <v>373</v>
      </c>
      <c r="B82" t="s">
        <v>291</v>
      </c>
      <c r="C82" s="20">
        <v>123785</v>
      </c>
    </row>
    <row r="83" spans="1:3" x14ac:dyDescent="0.35">
      <c r="A83" t="s">
        <v>374</v>
      </c>
      <c r="B83" t="s">
        <v>285</v>
      </c>
      <c r="C83" s="20">
        <v>136005</v>
      </c>
    </row>
    <row r="84" spans="1:3" x14ac:dyDescent="0.35">
      <c r="A84" t="s">
        <v>375</v>
      </c>
      <c r="B84" t="s">
        <v>289</v>
      </c>
      <c r="C84" s="20">
        <v>128570</v>
      </c>
    </row>
    <row r="85" spans="1:3" x14ac:dyDescent="0.35">
      <c r="A85" t="s">
        <v>376</v>
      </c>
      <c r="B85" t="s">
        <v>285</v>
      </c>
      <c r="C85" s="20">
        <v>133680</v>
      </c>
    </row>
    <row r="86" spans="1:3" x14ac:dyDescent="0.35">
      <c r="A86" t="s">
        <v>377</v>
      </c>
      <c r="B86" t="s">
        <v>348</v>
      </c>
      <c r="C86" s="20">
        <v>126948</v>
      </c>
    </row>
    <row r="87" spans="1:3" x14ac:dyDescent="0.35">
      <c r="A87" t="s">
        <v>378</v>
      </c>
      <c r="B87" t="s">
        <v>340</v>
      </c>
      <c r="C87" s="20">
        <v>128950</v>
      </c>
    </row>
    <row r="88" spans="1:3" x14ac:dyDescent="0.35">
      <c r="A88" t="s">
        <v>379</v>
      </c>
      <c r="B88" t="s">
        <v>289</v>
      </c>
      <c r="C88" s="20">
        <v>129190</v>
      </c>
    </row>
    <row r="89" spans="1:3" x14ac:dyDescent="0.35">
      <c r="A89" t="s">
        <v>380</v>
      </c>
      <c r="B89" t="s">
        <v>289</v>
      </c>
      <c r="C89" s="20">
        <v>129190</v>
      </c>
    </row>
    <row r="90" spans="1:3" x14ac:dyDescent="0.35">
      <c r="A90" t="s">
        <v>381</v>
      </c>
      <c r="B90" t="s">
        <v>289</v>
      </c>
      <c r="C90" s="20">
        <v>129190</v>
      </c>
    </row>
    <row r="91" spans="1:3" x14ac:dyDescent="0.35">
      <c r="A91" t="s">
        <v>382</v>
      </c>
      <c r="B91" t="s">
        <v>285</v>
      </c>
      <c r="C91" s="20">
        <v>124693</v>
      </c>
    </row>
    <row r="92" spans="1:3" x14ac:dyDescent="0.35">
      <c r="A92" t="s">
        <v>383</v>
      </c>
      <c r="B92" t="s">
        <v>289</v>
      </c>
      <c r="C92" s="20">
        <v>123648</v>
      </c>
    </row>
    <row r="93" spans="1:3" x14ac:dyDescent="0.35">
      <c r="A93" t="s">
        <v>384</v>
      </c>
      <c r="B93" t="s">
        <v>289</v>
      </c>
      <c r="C93" s="20">
        <v>123648</v>
      </c>
    </row>
    <row r="94" spans="1:3" x14ac:dyDescent="0.35">
      <c r="A94" t="s">
        <v>385</v>
      </c>
      <c r="B94" t="s">
        <v>289</v>
      </c>
      <c r="C94" s="20">
        <v>126539</v>
      </c>
    </row>
    <row r="95" spans="1:3" x14ac:dyDescent="0.35">
      <c r="A95" t="s">
        <v>386</v>
      </c>
      <c r="B95" t="s">
        <v>387</v>
      </c>
      <c r="C95" s="20">
        <v>111900</v>
      </c>
    </row>
    <row r="96" spans="1:3" x14ac:dyDescent="0.35">
      <c r="A96" t="s">
        <v>388</v>
      </c>
      <c r="B96" t="s">
        <v>289</v>
      </c>
      <c r="C96" s="20">
        <v>123648</v>
      </c>
    </row>
    <row r="97" spans="1:3" x14ac:dyDescent="0.35">
      <c r="A97" t="s">
        <v>389</v>
      </c>
      <c r="B97" t="s">
        <v>289</v>
      </c>
      <c r="C97" s="20">
        <v>126539</v>
      </c>
    </row>
    <row r="98" spans="1:3" x14ac:dyDescent="0.35">
      <c r="A98" t="s">
        <v>390</v>
      </c>
      <c r="B98" t="s">
        <v>289</v>
      </c>
      <c r="C98" s="20">
        <v>123648</v>
      </c>
    </row>
    <row r="99" spans="1:3" x14ac:dyDescent="0.35">
      <c r="A99" t="s">
        <v>391</v>
      </c>
      <c r="B99" t="s">
        <v>340</v>
      </c>
      <c r="C99" s="20">
        <v>142008</v>
      </c>
    </row>
    <row r="100" spans="1:3" x14ac:dyDescent="0.35">
      <c r="A100" t="s">
        <v>392</v>
      </c>
      <c r="B100" t="s">
        <v>289</v>
      </c>
      <c r="C100" s="20">
        <v>129190</v>
      </c>
    </row>
    <row r="101" spans="1:3" x14ac:dyDescent="0.35">
      <c r="A101" t="s">
        <v>393</v>
      </c>
      <c r="B101" t="s">
        <v>289</v>
      </c>
      <c r="C101" s="20">
        <v>129190</v>
      </c>
    </row>
    <row r="102" spans="1:3" x14ac:dyDescent="0.35">
      <c r="A102" t="s">
        <v>394</v>
      </c>
      <c r="B102" t="s">
        <v>289</v>
      </c>
      <c r="C102" s="20">
        <v>123648</v>
      </c>
    </row>
    <row r="103" spans="1:3" x14ac:dyDescent="0.35">
      <c r="A103" t="s">
        <v>395</v>
      </c>
      <c r="B103" t="s">
        <v>289</v>
      </c>
      <c r="C103" s="20">
        <v>123648</v>
      </c>
    </row>
    <row r="104" spans="1:3" x14ac:dyDescent="0.35">
      <c r="A104" t="s">
        <v>396</v>
      </c>
      <c r="B104" t="s">
        <v>289</v>
      </c>
      <c r="C104" s="20">
        <v>131215</v>
      </c>
    </row>
    <row r="105" spans="1:3" x14ac:dyDescent="0.35">
      <c r="A105" t="s">
        <v>397</v>
      </c>
      <c r="B105" t="s">
        <v>289</v>
      </c>
      <c r="C105" s="20">
        <v>140060</v>
      </c>
    </row>
    <row r="106" spans="1:3" x14ac:dyDescent="0.35">
      <c r="A106" t="s">
        <v>398</v>
      </c>
      <c r="B106" t="s">
        <v>289</v>
      </c>
      <c r="C106" s="20">
        <v>123648</v>
      </c>
    </row>
    <row r="107" spans="1:3" x14ac:dyDescent="0.35">
      <c r="A107" t="s">
        <v>399</v>
      </c>
      <c r="B107" t="s">
        <v>289</v>
      </c>
      <c r="C107" s="20">
        <v>123648</v>
      </c>
    </row>
    <row r="108" spans="1:3" x14ac:dyDescent="0.35">
      <c r="A108" t="s">
        <v>386</v>
      </c>
      <c r="B108" t="s">
        <v>400</v>
      </c>
      <c r="C108" s="20">
        <v>111900</v>
      </c>
    </row>
    <row r="109" spans="1:3" x14ac:dyDescent="0.35">
      <c r="A109" t="s">
        <v>401</v>
      </c>
      <c r="B109" t="s">
        <v>289</v>
      </c>
      <c r="C109" s="20">
        <v>123648</v>
      </c>
    </row>
    <row r="110" spans="1:3" x14ac:dyDescent="0.35">
      <c r="A110" t="s">
        <v>402</v>
      </c>
      <c r="B110" t="s">
        <v>348</v>
      </c>
      <c r="C110" s="20">
        <v>139932</v>
      </c>
    </row>
    <row r="111" spans="1:3" x14ac:dyDescent="0.35">
      <c r="A111" t="s">
        <v>403</v>
      </c>
      <c r="B111" t="s">
        <v>295</v>
      </c>
      <c r="C111" s="20">
        <v>128500</v>
      </c>
    </row>
    <row r="112" spans="1:3" x14ac:dyDescent="0.35">
      <c r="A112" t="s">
        <v>404</v>
      </c>
      <c r="B112" t="s">
        <v>285</v>
      </c>
      <c r="C112" s="20">
        <v>133680</v>
      </c>
    </row>
    <row r="113" spans="1:3" x14ac:dyDescent="0.35">
      <c r="A113" t="s">
        <v>405</v>
      </c>
      <c r="B113" t="s">
        <v>281</v>
      </c>
      <c r="C113" s="20">
        <v>133744</v>
      </c>
    </row>
    <row r="114" spans="1:3" x14ac:dyDescent="0.35">
      <c r="A114" t="s">
        <v>406</v>
      </c>
      <c r="B114" t="s">
        <v>289</v>
      </c>
      <c r="C114" s="20">
        <v>132444</v>
      </c>
    </row>
    <row r="115" spans="1:3" x14ac:dyDescent="0.35">
      <c r="A115" t="s">
        <v>407</v>
      </c>
      <c r="B115" t="s">
        <v>348</v>
      </c>
      <c r="C115" s="20">
        <v>143314</v>
      </c>
    </row>
    <row r="116" spans="1:3" x14ac:dyDescent="0.35">
      <c r="A116" t="s">
        <v>408</v>
      </c>
      <c r="B116" t="s">
        <v>287</v>
      </c>
      <c r="C116" s="20">
        <v>132180</v>
      </c>
    </row>
    <row r="117" spans="1:3" x14ac:dyDescent="0.35">
      <c r="A117" t="s">
        <v>409</v>
      </c>
      <c r="B117" t="s">
        <v>332</v>
      </c>
      <c r="C117" s="20">
        <v>144500</v>
      </c>
    </row>
    <row r="118" spans="1:3" x14ac:dyDescent="0.35">
      <c r="A118" t="s">
        <v>410</v>
      </c>
      <c r="B118" t="s">
        <v>289</v>
      </c>
      <c r="C118" s="20">
        <v>129190</v>
      </c>
    </row>
    <row r="119" spans="1:3" x14ac:dyDescent="0.35">
      <c r="A119" t="s">
        <v>411</v>
      </c>
      <c r="B119" t="s">
        <v>332</v>
      </c>
      <c r="C119" s="20">
        <v>144214</v>
      </c>
    </row>
    <row r="120" spans="1:3" x14ac:dyDescent="0.35">
      <c r="A120" t="s">
        <v>412</v>
      </c>
      <c r="B120" t="s">
        <v>289</v>
      </c>
      <c r="C120" s="20">
        <v>143500</v>
      </c>
    </row>
    <row r="121" spans="1:3" x14ac:dyDescent="0.35">
      <c r="A121" t="s">
        <v>413</v>
      </c>
      <c r="B121" t="s">
        <v>289</v>
      </c>
      <c r="C121" s="20">
        <v>133745</v>
      </c>
    </row>
    <row r="122" spans="1:3" x14ac:dyDescent="0.35">
      <c r="A122" t="s">
        <v>414</v>
      </c>
      <c r="B122" t="s">
        <v>289</v>
      </c>
      <c r="C122" s="20">
        <v>133744</v>
      </c>
    </row>
    <row r="123" spans="1:3" x14ac:dyDescent="0.35">
      <c r="A123" t="s">
        <v>415</v>
      </c>
      <c r="B123" t="s">
        <v>289</v>
      </c>
      <c r="C123" s="20">
        <v>133744</v>
      </c>
    </row>
    <row r="124" spans="1:3" x14ac:dyDescent="0.35">
      <c r="A124" t="s">
        <v>416</v>
      </c>
      <c r="B124" t="s">
        <v>289</v>
      </c>
      <c r="C124" s="20">
        <v>133744</v>
      </c>
    </row>
    <row r="125" spans="1:3" x14ac:dyDescent="0.35">
      <c r="A125" t="s">
        <v>417</v>
      </c>
      <c r="B125" t="s">
        <v>418</v>
      </c>
      <c r="C125" s="20">
        <v>152980</v>
      </c>
    </row>
    <row r="126" spans="1:3" x14ac:dyDescent="0.35">
      <c r="A126" t="s">
        <v>419</v>
      </c>
      <c r="B126" t="s">
        <v>289</v>
      </c>
      <c r="C126" s="20">
        <v>128570</v>
      </c>
    </row>
    <row r="127" spans="1:3" x14ac:dyDescent="0.35">
      <c r="A127" t="s">
        <v>420</v>
      </c>
      <c r="B127" t="s">
        <v>289</v>
      </c>
      <c r="C127" s="20">
        <v>123648</v>
      </c>
    </row>
    <row r="128" spans="1:3" x14ac:dyDescent="0.35">
      <c r="A128" t="s">
        <v>421</v>
      </c>
      <c r="B128" t="s">
        <v>289</v>
      </c>
      <c r="C128" s="20">
        <v>130257</v>
      </c>
    </row>
    <row r="129" spans="1:3" x14ac:dyDescent="0.35">
      <c r="A129" t="s">
        <v>422</v>
      </c>
      <c r="B129" t="s">
        <v>423</v>
      </c>
      <c r="C129" s="20">
        <v>130086</v>
      </c>
    </row>
    <row r="130" spans="1:3" x14ac:dyDescent="0.35">
      <c r="A130" t="s">
        <v>424</v>
      </c>
      <c r="B130" t="s">
        <v>289</v>
      </c>
      <c r="C130" s="20">
        <v>128295</v>
      </c>
    </row>
    <row r="131" spans="1:3" x14ac:dyDescent="0.35">
      <c r="A131" t="s">
        <v>425</v>
      </c>
      <c r="B131" t="s">
        <v>289</v>
      </c>
      <c r="C131" s="20">
        <v>128397</v>
      </c>
    </row>
    <row r="132" spans="1:3" x14ac:dyDescent="0.35">
      <c r="A132" t="s">
        <v>426</v>
      </c>
      <c r="B132" t="s">
        <v>368</v>
      </c>
      <c r="C132" s="20">
        <v>130746</v>
      </c>
    </row>
    <row r="133" spans="1:3" x14ac:dyDescent="0.35">
      <c r="A133" t="s">
        <v>427</v>
      </c>
      <c r="B133" t="s">
        <v>295</v>
      </c>
      <c r="C133" s="20">
        <v>132250</v>
      </c>
    </row>
    <row r="134" spans="1:3" x14ac:dyDescent="0.35">
      <c r="A134" t="s">
        <v>428</v>
      </c>
      <c r="B134" t="s">
        <v>289</v>
      </c>
      <c r="C134" s="20">
        <v>128030</v>
      </c>
    </row>
    <row r="135" spans="1:3" x14ac:dyDescent="0.35">
      <c r="A135" t="s">
        <v>429</v>
      </c>
      <c r="B135" t="s">
        <v>285</v>
      </c>
      <c r="C135" s="20">
        <v>133680</v>
      </c>
    </row>
    <row r="136" spans="1:3" x14ac:dyDescent="0.35">
      <c r="A136" t="s">
        <v>430</v>
      </c>
      <c r="B136" t="s">
        <v>431</v>
      </c>
      <c r="C136" s="20">
        <v>134920</v>
      </c>
    </row>
    <row r="137" spans="1:3" x14ac:dyDescent="0.35">
      <c r="A137" t="s">
        <v>432</v>
      </c>
      <c r="B137" t="s">
        <v>295</v>
      </c>
      <c r="C137" s="20">
        <v>132250</v>
      </c>
    </row>
    <row r="138" spans="1:3" x14ac:dyDescent="0.35">
      <c r="A138" t="s">
        <v>386</v>
      </c>
      <c r="B138" t="s">
        <v>400</v>
      </c>
      <c r="C138" s="20">
        <v>111900</v>
      </c>
    </row>
    <row r="139" spans="1:3" x14ac:dyDescent="0.35">
      <c r="A139" t="s">
        <v>433</v>
      </c>
      <c r="B139" t="s">
        <v>285</v>
      </c>
      <c r="C139" s="20">
        <v>130436</v>
      </c>
    </row>
    <row r="140" spans="1:3" x14ac:dyDescent="0.35">
      <c r="A140" t="s">
        <v>434</v>
      </c>
      <c r="B140" t="s">
        <v>291</v>
      </c>
      <c r="C140" s="20">
        <v>135523</v>
      </c>
    </row>
    <row r="141" spans="1:3" x14ac:dyDescent="0.35">
      <c r="A141" t="s">
        <v>435</v>
      </c>
      <c r="B141" t="s">
        <v>291</v>
      </c>
      <c r="C141" s="20">
        <v>123785</v>
      </c>
    </row>
    <row r="142" spans="1:3" x14ac:dyDescent="0.35">
      <c r="A142" t="s">
        <v>436</v>
      </c>
      <c r="B142" t="s">
        <v>295</v>
      </c>
      <c r="C142" s="20">
        <v>136500</v>
      </c>
    </row>
    <row r="143" spans="1:3" x14ac:dyDescent="0.35">
      <c r="A143" t="s">
        <v>437</v>
      </c>
      <c r="B143" t="s">
        <v>281</v>
      </c>
      <c r="C143" s="20">
        <v>129330</v>
      </c>
    </row>
    <row r="144" spans="1:3" x14ac:dyDescent="0.35">
      <c r="A144" t="s">
        <v>438</v>
      </c>
      <c r="B144" t="s">
        <v>295</v>
      </c>
      <c r="C144" s="20">
        <v>133744</v>
      </c>
    </row>
    <row r="145" spans="1:3" x14ac:dyDescent="0.35">
      <c r="A145" t="s">
        <v>439</v>
      </c>
      <c r="B145" t="s">
        <v>289</v>
      </c>
      <c r="C145" s="20">
        <v>132180</v>
      </c>
    </row>
    <row r="146" spans="1:3" x14ac:dyDescent="0.35">
      <c r="A146" t="s">
        <v>440</v>
      </c>
      <c r="B146" t="s">
        <v>285</v>
      </c>
      <c r="C146" s="20">
        <v>136005</v>
      </c>
    </row>
    <row r="147" spans="1:3" x14ac:dyDescent="0.35">
      <c r="A147" t="s">
        <v>441</v>
      </c>
      <c r="B147" t="s">
        <v>340</v>
      </c>
      <c r="C147" s="20">
        <v>127078</v>
      </c>
    </row>
    <row r="148" spans="1:3" x14ac:dyDescent="0.35">
      <c r="A148" t="s">
        <v>442</v>
      </c>
      <c r="B148" t="s">
        <v>287</v>
      </c>
      <c r="C148" s="20">
        <v>124693</v>
      </c>
    </row>
    <row r="149" spans="1:3" x14ac:dyDescent="0.35">
      <c r="A149" t="s">
        <v>443</v>
      </c>
      <c r="B149" t="s">
        <v>368</v>
      </c>
      <c r="C149" s="20">
        <v>117149</v>
      </c>
    </row>
    <row r="150" spans="1:3" x14ac:dyDescent="0.35">
      <c r="A150" t="s">
        <v>444</v>
      </c>
      <c r="B150" t="s">
        <v>289</v>
      </c>
      <c r="C150" s="20">
        <v>128676</v>
      </c>
    </row>
    <row r="151" spans="1:3" x14ac:dyDescent="0.35">
      <c r="A151" t="s">
        <v>445</v>
      </c>
      <c r="B151" t="s">
        <v>348</v>
      </c>
      <c r="C151" s="20">
        <v>136219</v>
      </c>
    </row>
    <row r="152" spans="1:3" x14ac:dyDescent="0.35">
      <c r="A152" t="s">
        <v>446</v>
      </c>
      <c r="B152" t="s">
        <v>289</v>
      </c>
      <c r="C152" s="20">
        <v>128676</v>
      </c>
    </row>
    <row r="153" spans="1:3" x14ac:dyDescent="0.35">
      <c r="A153" t="s">
        <v>447</v>
      </c>
      <c r="B153" t="s">
        <v>291</v>
      </c>
      <c r="C153" s="20">
        <v>123785</v>
      </c>
    </row>
    <row r="154" spans="1:3" x14ac:dyDescent="0.35">
      <c r="A154" t="s">
        <v>448</v>
      </c>
      <c r="B154" t="s">
        <v>289</v>
      </c>
      <c r="C154" s="20">
        <v>131215</v>
      </c>
    </row>
    <row r="155" spans="1:3" x14ac:dyDescent="0.35">
      <c r="A155" t="s">
        <v>449</v>
      </c>
      <c r="B155" t="s">
        <v>291</v>
      </c>
      <c r="C155" s="20">
        <v>135523</v>
      </c>
    </row>
    <row r="156" spans="1:3" x14ac:dyDescent="0.35">
      <c r="A156" t="s">
        <v>450</v>
      </c>
      <c r="B156" t="s">
        <v>289</v>
      </c>
      <c r="C156" s="20">
        <v>175000</v>
      </c>
    </row>
    <row r="157" spans="1:3" x14ac:dyDescent="0.35">
      <c r="A157" t="s">
        <v>451</v>
      </c>
      <c r="B157" t="s">
        <v>289</v>
      </c>
      <c r="C157" s="20">
        <v>148677</v>
      </c>
    </row>
    <row r="158" spans="1:3" x14ac:dyDescent="0.35">
      <c r="A158" t="s">
        <v>452</v>
      </c>
      <c r="B158" t="s">
        <v>453</v>
      </c>
      <c r="C158" s="20">
        <v>137900</v>
      </c>
    </row>
    <row r="159" spans="1:3" x14ac:dyDescent="0.35">
      <c r="A159" t="s">
        <v>454</v>
      </c>
      <c r="B159" t="s">
        <v>289</v>
      </c>
      <c r="C159" s="20">
        <v>126539</v>
      </c>
    </row>
    <row r="160" spans="1:3" x14ac:dyDescent="0.35">
      <c r="A160" t="s">
        <v>455</v>
      </c>
      <c r="B160" t="s">
        <v>289</v>
      </c>
      <c r="C160" s="20">
        <v>131683</v>
      </c>
    </row>
    <row r="161" spans="1:3" x14ac:dyDescent="0.35">
      <c r="A161" t="s">
        <v>456</v>
      </c>
      <c r="B161" t="s">
        <v>289</v>
      </c>
      <c r="C161" s="20">
        <v>128030</v>
      </c>
    </row>
    <row r="162" spans="1:3" x14ac:dyDescent="0.35">
      <c r="A162" t="s">
        <v>457</v>
      </c>
      <c r="B162" t="s">
        <v>287</v>
      </c>
      <c r="C162" s="20">
        <v>132180</v>
      </c>
    </row>
    <row r="163" spans="1:3" x14ac:dyDescent="0.35">
      <c r="A163" t="s">
        <v>458</v>
      </c>
      <c r="B163" t="s">
        <v>285</v>
      </c>
      <c r="C163" s="20">
        <v>132018</v>
      </c>
    </row>
    <row r="164" spans="1:3" x14ac:dyDescent="0.35">
      <c r="A164" t="s">
        <v>459</v>
      </c>
      <c r="B164" t="s">
        <v>368</v>
      </c>
      <c r="C164" s="20">
        <v>130881</v>
      </c>
    </row>
    <row r="165" spans="1:3" x14ac:dyDescent="0.35">
      <c r="A165" t="s">
        <v>460</v>
      </c>
      <c r="B165" t="s">
        <v>289</v>
      </c>
      <c r="C165" s="20">
        <v>129462</v>
      </c>
    </row>
    <row r="166" spans="1:3" x14ac:dyDescent="0.35">
      <c r="A166" t="s">
        <v>461</v>
      </c>
      <c r="B166" t="s">
        <v>360</v>
      </c>
      <c r="C166" s="20">
        <v>156800</v>
      </c>
    </row>
    <row r="167" spans="1:3" x14ac:dyDescent="0.35">
      <c r="A167" t="s">
        <v>462</v>
      </c>
      <c r="B167" t="s">
        <v>332</v>
      </c>
      <c r="C167" s="20">
        <v>144500</v>
      </c>
    </row>
    <row r="168" spans="1:3" x14ac:dyDescent="0.35">
      <c r="A168" t="s">
        <v>463</v>
      </c>
      <c r="B168" t="s">
        <v>289</v>
      </c>
      <c r="C168" s="20">
        <v>132180</v>
      </c>
    </row>
    <row r="169" spans="1:3" x14ac:dyDescent="0.35">
      <c r="A169" t="s">
        <v>464</v>
      </c>
      <c r="B169" t="s">
        <v>291</v>
      </c>
      <c r="C169" s="20">
        <v>129712</v>
      </c>
    </row>
    <row r="170" spans="1:3" x14ac:dyDescent="0.35">
      <c r="A170" t="s">
        <v>465</v>
      </c>
      <c r="B170" t="s">
        <v>291</v>
      </c>
      <c r="C170" s="20">
        <v>136345</v>
      </c>
    </row>
    <row r="171" spans="1:3" x14ac:dyDescent="0.35">
      <c r="A171" t="s">
        <v>466</v>
      </c>
      <c r="B171" t="s">
        <v>289</v>
      </c>
      <c r="C171" s="20">
        <v>120617</v>
      </c>
    </row>
    <row r="172" spans="1:3" x14ac:dyDescent="0.35">
      <c r="A172" t="s">
        <v>467</v>
      </c>
      <c r="B172" t="s">
        <v>313</v>
      </c>
      <c r="C172" s="20">
        <v>127111</v>
      </c>
    </row>
    <row r="173" spans="1:3" x14ac:dyDescent="0.35">
      <c r="A173" t="s">
        <v>468</v>
      </c>
      <c r="B173" t="s">
        <v>348</v>
      </c>
      <c r="C173" s="20">
        <v>137454</v>
      </c>
    </row>
    <row r="174" spans="1:3" x14ac:dyDescent="0.35">
      <c r="A174" t="s">
        <v>469</v>
      </c>
      <c r="B174" t="s">
        <v>289</v>
      </c>
      <c r="C174" s="20">
        <v>128856</v>
      </c>
    </row>
    <row r="175" spans="1:3" x14ac:dyDescent="0.35">
      <c r="A175" t="s">
        <v>470</v>
      </c>
      <c r="B175" t="s">
        <v>285</v>
      </c>
      <c r="C175" s="20">
        <v>132018</v>
      </c>
    </row>
    <row r="176" spans="1:3" x14ac:dyDescent="0.35">
      <c r="A176" t="s">
        <v>386</v>
      </c>
      <c r="B176" t="s">
        <v>471</v>
      </c>
      <c r="C176" s="20">
        <v>111900</v>
      </c>
    </row>
    <row r="177" spans="1:3" x14ac:dyDescent="0.35">
      <c r="A177" t="s">
        <v>472</v>
      </c>
      <c r="B177" t="s">
        <v>273</v>
      </c>
      <c r="C177" s="20">
        <v>130256</v>
      </c>
    </row>
    <row r="178" spans="1:3" x14ac:dyDescent="0.35">
      <c r="A178" t="s">
        <v>473</v>
      </c>
      <c r="B178" t="s">
        <v>431</v>
      </c>
      <c r="C178" s="20">
        <v>131500</v>
      </c>
    </row>
    <row r="179" spans="1:3" x14ac:dyDescent="0.35">
      <c r="A179" t="s">
        <v>474</v>
      </c>
      <c r="B179" t="s">
        <v>348</v>
      </c>
      <c r="C179" s="20">
        <v>133409</v>
      </c>
    </row>
    <row r="180" spans="1:3" x14ac:dyDescent="0.35">
      <c r="A180" t="s">
        <v>475</v>
      </c>
      <c r="B180" t="s">
        <v>348</v>
      </c>
      <c r="C180" s="20">
        <v>138957</v>
      </c>
    </row>
    <row r="181" spans="1:3" x14ac:dyDescent="0.35">
      <c r="A181" t="s">
        <v>476</v>
      </c>
      <c r="B181" t="s">
        <v>289</v>
      </c>
      <c r="C181" s="20">
        <v>128733</v>
      </c>
    </row>
    <row r="182" spans="1:3" x14ac:dyDescent="0.35">
      <c r="A182" t="s">
        <v>477</v>
      </c>
      <c r="B182" t="s">
        <v>289</v>
      </c>
      <c r="C182" s="20">
        <v>129526</v>
      </c>
    </row>
    <row r="183" spans="1:3" x14ac:dyDescent="0.35">
      <c r="A183" t="s">
        <v>478</v>
      </c>
      <c r="B183" t="s">
        <v>431</v>
      </c>
      <c r="C183" s="20">
        <v>131500</v>
      </c>
    </row>
    <row r="184" spans="1:3" x14ac:dyDescent="0.35">
      <c r="A184" t="s">
        <v>479</v>
      </c>
      <c r="B184" t="s">
        <v>480</v>
      </c>
      <c r="C184" s="20">
        <v>129462</v>
      </c>
    </row>
    <row r="185" spans="1:3" x14ac:dyDescent="0.35">
      <c r="A185" t="s">
        <v>481</v>
      </c>
      <c r="B185" t="s">
        <v>348</v>
      </c>
      <c r="C185" s="20">
        <v>133801</v>
      </c>
    </row>
    <row r="186" spans="1:3" x14ac:dyDescent="0.35">
      <c r="A186" t="s">
        <v>482</v>
      </c>
      <c r="B186" t="s">
        <v>291</v>
      </c>
      <c r="C186" s="20">
        <v>135523</v>
      </c>
    </row>
    <row r="187" spans="1:3" x14ac:dyDescent="0.35">
      <c r="A187" t="s">
        <v>483</v>
      </c>
      <c r="B187" t="s">
        <v>289</v>
      </c>
      <c r="C187" s="20">
        <v>132180</v>
      </c>
    </row>
    <row r="188" spans="1:3" x14ac:dyDescent="0.35">
      <c r="A188" t="s">
        <v>484</v>
      </c>
      <c r="B188" t="s">
        <v>289</v>
      </c>
      <c r="C188" s="20">
        <v>128676</v>
      </c>
    </row>
    <row r="189" spans="1:3" x14ac:dyDescent="0.35">
      <c r="A189" t="s">
        <v>485</v>
      </c>
      <c r="B189" t="s">
        <v>295</v>
      </c>
      <c r="C189" s="20">
        <v>132250</v>
      </c>
    </row>
    <row r="190" spans="1:3" x14ac:dyDescent="0.35">
      <c r="A190" t="s">
        <v>486</v>
      </c>
      <c r="B190" t="s">
        <v>289</v>
      </c>
      <c r="C190" s="20">
        <v>132180</v>
      </c>
    </row>
    <row r="191" spans="1:3" x14ac:dyDescent="0.35">
      <c r="A191" t="s">
        <v>487</v>
      </c>
      <c r="B191" t="s">
        <v>289</v>
      </c>
      <c r="C191" s="20">
        <v>185000</v>
      </c>
    </row>
    <row r="192" spans="1:3" x14ac:dyDescent="0.35">
      <c r="A192" t="s">
        <v>488</v>
      </c>
      <c r="B192" t="s">
        <v>289</v>
      </c>
      <c r="C192" s="20">
        <v>120617</v>
      </c>
    </row>
    <row r="193" spans="1:3" x14ac:dyDescent="0.35">
      <c r="A193" t="s">
        <v>489</v>
      </c>
      <c r="B193" t="s">
        <v>285</v>
      </c>
      <c r="C193" s="20">
        <v>132018</v>
      </c>
    </row>
    <row r="194" spans="1:3" x14ac:dyDescent="0.35">
      <c r="A194" t="s">
        <v>490</v>
      </c>
      <c r="B194" t="s">
        <v>431</v>
      </c>
      <c r="C194" s="20">
        <v>289000</v>
      </c>
    </row>
    <row r="195" spans="1:3" x14ac:dyDescent="0.35">
      <c r="A195" t="s">
        <v>491</v>
      </c>
      <c r="B195" t="s">
        <v>295</v>
      </c>
      <c r="C195" s="20">
        <v>135500</v>
      </c>
    </row>
    <row r="196" spans="1:3" x14ac:dyDescent="0.35">
      <c r="A196" t="s">
        <v>492</v>
      </c>
      <c r="B196" t="s">
        <v>348</v>
      </c>
      <c r="C196" s="20">
        <v>149592</v>
      </c>
    </row>
    <row r="197" spans="1:3" x14ac:dyDescent="0.35">
      <c r="A197" t="s">
        <v>493</v>
      </c>
      <c r="B197" t="s">
        <v>289</v>
      </c>
      <c r="C197" s="20">
        <v>128856</v>
      </c>
    </row>
    <row r="198" spans="1:3" x14ac:dyDescent="0.35">
      <c r="A198" t="s">
        <v>494</v>
      </c>
      <c r="B198" t="s">
        <v>289</v>
      </c>
      <c r="C198" s="20">
        <v>129462</v>
      </c>
    </row>
    <row r="199" spans="1:3" x14ac:dyDescent="0.35">
      <c r="A199" t="s">
        <v>495</v>
      </c>
      <c r="B199" t="s">
        <v>295</v>
      </c>
      <c r="C199" s="20">
        <v>131450</v>
      </c>
    </row>
    <row r="200" spans="1:3" x14ac:dyDescent="0.35">
      <c r="A200" t="s">
        <v>496</v>
      </c>
      <c r="B200" t="s">
        <v>289</v>
      </c>
      <c r="C200" s="20">
        <v>138775</v>
      </c>
    </row>
    <row r="201" spans="1:3" x14ac:dyDescent="0.35">
      <c r="A201" t="s">
        <v>497</v>
      </c>
      <c r="B201" t="s">
        <v>289</v>
      </c>
      <c r="C201" s="20">
        <v>138775</v>
      </c>
    </row>
    <row r="202" spans="1:3" x14ac:dyDescent="0.35">
      <c r="A202" t="s">
        <v>498</v>
      </c>
      <c r="B202" t="s">
        <v>289</v>
      </c>
      <c r="C202" s="20">
        <v>131369</v>
      </c>
    </row>
    <row r="203" spans="1:3" x14ac:dyDescent="0.35">
      <c r="A203" t="s">
        <v>499</v>
      </c>
      <c r="B203" t="s">
        <v>285</v>
      </c>
      <c r="C203" s="20">
        <v>133680</v>
      </c>
    </row>
    <row r="204" spans="1:3" x14ac:dyDescent="0.35">
      <c r="A204" t="s">
        <v>500</v>
      </c>
      <c r="B204" t="s">
        <v>289</v>
      </c>
      <c r="C204" s="20">
        <v>126539</v>
      </c>
    </row>
    <row r="205" spans="1:3" x14ac:dyDescent="0.35">
      <c r="A205" t="s">
        <v>501</v>
      </c>
      <c r="B205" t="s">
        <v>285</v>
      </c>
      <c r="C205" s="20">
        <v>124693</v>
      </c>
    </row>
    <row r="206" spans="1:3" x14ac:dyDescent="0.35">
      <c r="A206" t="s">
        <v>502</v>
      </c>
      <c r="B206" t="s">
        <v>289</v>
      </c>
      <c r="C206" s="20">
        <v>126539</v>
      </c>
    </row>
    <row r="207" spans="1:3" x14ac:dyDescent="0.35">
      <c r="A207" t="s">
        <v>503</v>
      </c>
      <c r="B207" t="s">
        <v>289</v>
      </c>
      <c r="C207" s="20">
        <v>126539</v>
      </c>
    </row>
    <row r="208" spans="1:3" x14ac:dyDescent="0.35">
      <c r="A208" t="s">
        <v>504</v>
      </c>
      <c r="B208" t="s">
        <v>289</v>
      </c>
      <c r="C208" s="20">
        <v>126539</v>
      </c>
    </row>
    <row r="209" spans="1:3" x14ac:dyDescent="0.35">
      <c r="A209" t="s">
        <v>505</v>
      </c>
      <c r="B209" t="s">
        <v>289</v>
      </c>
      <c r="C209" s="20">
        <v>126539</v>
      </c>
    </row>
    <row r="210" spans="1:3" x14ac:dyDescent="0.35">
      <c r="A210" t="s">
        <v>506</v>
      </c>
      <c r="B210" t="s">
        <v>299</v>
      </c>
      <c r="C210" s="20">
        <v>132900</v>
      </c>
    </row>
    <row r="211" spans="1:3" x14ac:dyDescent="0.35">
      <c r="A211" t="s">
        <v>507</v>
      </c>
      <c r="B211" t="s">
        <v>289</v>
      </c>
      <c r="C211" s="20">
        <v>130257</v>
      </c>
    </row>
    <row r="212" spans="1:3" x14ac:dyDescent="0.35">
      <c r="A212" t="s">
        <v>508</v>
      </c>
      <c r="B212" t="s">
        <v>289</v>
      </c>
      <c r="C212" s="20">
        <v>132551</v>
      </c>
    </row>
    <row r="213" spans="1:3" x14ac:dyDescent="0.35">
      <c r="A213" t="s">
        <v>509</v>
      </c>
      <c r="B213" t="s">
        <v>289</v>
      </c>
      <c r="C213" s="20">
        <v>130257</v>
      </c>
    </row>
    <row r="214" spans="1:3" x14ac:dyDescent="0.35">
      <c r="A214" t="s">
        <v>510</v>
      </c>
      <c r="B214" t="s">
        <v>291</v>
      </c>
      <c r="C214" s="20">
        <v>147838</v>
      </c>
    </row>
    <row r="215" spans="1:3" x14ac:dyDescent="0.35">
      <c r="A215" t="s">
        <v>511</v>
      </c>
      <c r="B215" t="s">
        <v>289</v>
      </c>
      <c r="C215" s="20">
        <v>129462</v>
      </c>
    </row>
    <row r="216" spans="1:3" x14ac:dyDescent="0.35">
      <c r="A216" t="s">
        <v>512</v>
      </c>
      <c r="B216" t="s">
        <v>289</v>
      </c>
      <c r="C216" s="20">
        <v>127513</v>
      </c>
    </row>
    <row r="217" spans="1:3" x14ac:dyDescent="0.35">
      <c r="A217" t="s">
        <v>513</v>
      </c>
      <c r="B217" t="s">
        <v>289</v>
      </c>
      <c r="C217" s="20">
        <v>131215</v>
      </c>
    </row>
    <row r="218" spans="1:3" x14ac:dyDescent="0.35">
      <c r="A218" t="s">
        <v>514</v>
      </c>
      <c r="B218" t="s">
        <v>340</v>
      </c>
      <c r="C218" s="20">
        <v>151734</v>
      </c>
    </row>
    <row r="219" spans="1:3" x14ac:dyDescent="0.35">
      <c r="A219" t="s">
        <v>515</v>
      </c>
      <c r="B219" t="s">
        <v>295</v>
      </c>
      <c r="C219" s="20">
        <v>132500</v>
      </c>
    </row>
    <row r="220" spans="1:3" x14ac:dyDescent="0.35">
      <c r="A220" t="s">
        <v>516</v>
      </c>
      <c r="B220" t="s">
        <v>332</v>
      </c>
      <c r="C220" s="20">
        <v>174105</v>
      </c>
    </row>
    <row r="221" spans="1:3" x14ac:dyDescent="0.35">
      <c r="A221" t="s">
        <v>517</v>
      </c>
      <c r="B221" t="s">
        <v>348</v>
      </c>
      <c r="C221" s="20">
        <v>140253</v>
      </c>
    </row>
    <row r="222" spans="1:3" x14ac:dyDescent="0.35">
      <c r="A222" t="s">
        <v>518</v>
      </c>
      <c r="B222" t="s">
        <v>295</v>
      </c>
      <c r="C222" s="20">
        <v>132250</v>
      </c>
    </row>
    <row r="223" spans="1:3" x14ac:dyDescent="0.35">
      <c r="A223" t="s">
        <v>519</v>
      </c>
      <c r="B223" t="s">
        <v>289</v>
      </c>
      <c r="C223" s="20">
        <v>132180</v>
      </c>
    </row>
    <row r="224" spans="1:3" x14ac:dyDescent="0.35">
      <c r="A224" t="s">
        <v>520</v>
      </c>
      <c r="B224" t="s">
        <v>289</v>
      </c>
      <c r="C224" s="20">
        <v>120566</v>
      </c>
    </row>
    <row r="225" spans="1:3" x14ac:dyDescent="0.35">
      <c r="A225" t="s">
        <v>521</v>
      </c>
      <c r="B225" t="s">
        <v>289</v>
      </c>
      <c r="C225" s="20">
        <v>120566</v>
      </c>
    </row>
    <row r="226" spans="1:3" x14ac:dyDescent="0.35">
      <c r="A226" t="s">
        <v>522</v>
      </c>
      <c r="B226" t="s">
        <v>291</v>
      </c>
      <c r="C226" s="20">
        <v>207200</v>
      </c>
    </row>
    <row r="227" spans="1:3" x14ac:dyDescent="0.35">
      <c r="A227" t="s">
        <v>523</v>
      </c>
      <c r="B227" t="s">
        <v>289</v>
      </c>
      <c r="C227" s="20">
        <v>132444</v>
      </c>
    </row>
    <row r="228" spans="1:3" x14ac:dyDescent="0.35">
      <c r="A228" t="s">
        <v>524</v>
      </c>
      <c r="B228" t="s">
        <v>289</v>
      </c>
      <c r="C228" s="20">
        <v>120566</v>
      </c>
    </row>
    <row r="229" spans="1:3" x14ac:dyDescent="0.35">
      <c r="A229" t="s">
        <v>525</v>
      </c>
      <c r="B229" t="s">
        <v>348</v>
      </c>
      <c r="C229" s="20">
        <v>124526</v>
      </c>
    </row>
    <row r="230" spans="1:3" x14ac:dyDescent="0.35">
      <c r="A230" t="s">
        <v>526</v>
      </c>
      <c r="B230" t="s">
        <v>289</v>
      </c>
      <c r="C230" s="20">
        <v>120566</v>
      </c>
    </row>
    <row r="231" spans="1:3" x14ac:dyDescent="0.35">
      <c r="A231" t="s">
        <v>386</v>
      </c>
      <c r="B231" t="s">
        <v>400</v>
      </c>
      <c r="C231" s="20">
        <v>111900</v>
      </c>
    </row>
    <row r="232" spans="1:3" x14ac:dyDescent="0.35">
      <c r="A232" t="s">
        <v>527</v>
      </c>
      <c r="B232" t="s">
        <v>289</v>
      </c>
      <c r="C232" s="20">
        <v>120566</v>
      </c>
    </row>
    <row r="233" spans="1:3" x14ac:dyDescent="0.35">
      <c r="A233" t="s">
        <v>528</v>
      </c>
      <c r="B233" t="s">
        <v>289</v>
      </c>
      <c r="C233" s="20">
        <v>120566</v>
      </c>
    </row>
    <row r="234" spans="1:3" x14ac:dyDescent="0.35">
      <c r="A234" t="s">
        <v>529</v>
      </c>
      <c r="B234" t="s">
        <v>289</v>
      </c>
      <c r="C234" s="20">
        <v>129462</v>
      </c>
    </row>
    <row r="235" spans="1:3" x14ac:dyDescent="0.35">
      <c r="A235" t="s">
        <v>530</v>
      </c>
      <c r="B235" t="s">
        <v>289</v>
      </c>
      <c r="C235" s="20">
        <v>128030</v>
      </c>
    </row>
    <row r="236" spans="1:3" x14ac:dyDescent="0.35">
      <c r="A236" t="s">
        <v>531</v>
      </c>
      <c r="B236" t="s">
        <v>289</v>
      </c>
      <c r="C236" s="20">
        <v>129190</v>
      </c>
    </row>
    <row r="237" spans="1:3" x14ac:dyDescent="0.35">
      <c r="A237" t="s">
        <v>386</v>
      </c>
      <c r="B237" t="s">
        <v>400</v>
      </c>
      <c r="C237" s="20">
        <v>111900</v>
      </c>
    </row>
    <row r="238" spans="1:3" x14ac:dyDescent="0.35">
      <c r="A238" t="s">
        <v>532</v>
      </c>
      <c r="B238" t="s">
        <v>285</v>
      </c>
      <c r="C238" s="20">
        <v>133680</v>
      </c>
    </row>
    <row r="239" spans="1:3" x14ac:dyDescent="0.35">
      <c r="A239" t="s">
        <v>533</v>
      </c>
      <c r="B239" t="s">
        <v>289</v>
      </c>
      <c r="C239" s="20">
        <v>130257</v>
      </c>
    </row>
    <row r="240" spans="1:3" x14ac:dyDescent="0.35">
      <c r="A240" t="s">
        <v>534</v>
      </c>
      <c r="B240" t="s">
        <v>289</v>
      </c>
      <c r="C240" s="20">
        <v>132180</v>
      </c>
    </row>
    <row r="241" spans="1:3" x14ac:dyDescent="0.35">
      <c r="A241" t="s">
        <v>535</v>
      </c>
      <c r="B241" t="s">
        <v>285</v>
      </c>
      <c r="C241" s="20">
        <v>133680</v>
      </c>
    </row>
    <row r="242" spans="1:3" x14ac:dyDescent="0.35">
      <c r="A242" t="s">
        <v>536</v>
      </c>
      <c r="B242" t="s">
        <v>289</v>
      </c>
      <c r="C242" s="20">
        <v>179120</v>
      </c>
    </row>
    <row r="243" spans="1:3" x14ac:dyDescent="0.35">
      <c r="A243" t="s">
        <v>537</v>
      </c>
      <c r="B243" t="s">
        <v>289</v>
      </c>
      <c r="C243" s="20">
        <v>179120</v>
      </c>
    </row>
    <row r="244" spans="1:3" x14ac:dyDescent="0.35">
      <c r="A244" t="s">
        <v>538</v>
      </c>
      <c r="B244" t="s">
        <v>289</v>
      </c>
      <c r="C244" s="20">
        <v>127740</v>
      </c>
    </row>
    <row r="245" spans="1:3" x14ac:dyDescent="0.35">
      <c r="A245" t="s">
        <v>539</v>
      </c>
      <c r="B245" t="s">
        <v>289</v>
      </c>
      <c r="C245" s="20">
        <v>120566</v>
      </c>
    </row>
    <row r="246" spans="1:3" x14ac:dyDescent="0.35">
      <c r="A246" t="s">
        <v>540</v>
      </c>
      <c r="B246" t="s">
        <v>289</v>
      </c>
      <c r="C246" s="20">
        <v>129190</v>
      </c>
    </row>
    <row r="247" spans="1:3" x14ac:dyDescent="0.35">
      <c r="A247" t="s">
        <v>541</v>
      </c>
      <c r="B247" t="s">
        <v>542</v>
      </c>
      <c r="C247" s="20">
        <v>175000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ColWidth="8.81640625" defaultRowHeight="14.5" x14ac:dyDescent="0.35"/>
  <cols>
    <col min="1" max="1" width="69" customWidth="1"/>
    <col min="2" max="2" width="22.81640625" customWidth="1"/>
    <col min="3" max="3" width="12.453125" style="21" bestFit="1" customWidth="1"/>
  </cols>
  <sheetData>
    <row r="1" spans="1:3" x14ac:dyDescent="0.35">
      <c r="A1" t="s">
        <v>543</v>
      </c>
      <c r="B1" t="s">
        <v>544</v>
      </c>
      <c r="C1" s="21">
        <v>142405</v>
      </c>
    </row>
    <row r="2" spans="1:3" x14ac:dyDescent="0.35">
      <c r="A2" t="s">
        <v>545</v>
      </c>
      <c r="B2" t="s">
        <v>546</v>
      </c>
      <c r="C2" s="21">
        <v>129900</v>
      </c>
    </row>
    <row r="3" spans="1:3" x14ac:dyDescent="0.35">
      <c r="A3" t="s">
        <v>547</v>
      </c>
      <c r="B3" t="s">
        <v>548</v>
      </c>
      <c r="C3" s="21">
        <v>125950</v>
      </c>
    </row>
    <row r="4" spans="1:3" x14ac:dyDescent="0.35">
      <c r="A4" t="s">
        <v>549</v>
      </c>
      <c r="B4" t="s">
        <v>544</v>
      </c>
      <c r="C4" s="21">
        <v>142988</v>
      </c>
    </row>
    <row r="5" spans="1:3" ht="15" customHeight="1" x14ac:dyDescent="0.35">
      <c r="A5" t="s">
        <v>550</v>
      </c>
      <c r="B5" t="s">
        <v>544</v>
      </c>
      <c r="C5" s="21">
        <v>136835</v>
      </c>
    </row>
    <row r="6" spans="1:3" x14ac:dyDescent="0.35">
      <c r="A6" t="s">
        <v>551</v>
      </c>
      <c r="B6" t="s">
        <v>273</v>
      </c>
      <c r="C6" s="21">
        <v>145650</v>
      </c>
    </row>
    <row r="7" spans="1:3" x14ac:dyDescent="0.35">
      <c r="A7" t="s">
        <v>552</v>
      </c>
      <c r="B7" t="s">
        <v>553</v>
      </c>
      <c r="C7" s="21">
        <v>146000</v>
      </c>
    </row>
    <row r="8" spans="1:3" x14ac:dyDescent="0.35">
      <c r="A8" t="s">
        <v>554</v>
      </c>
      <c r="B8" t="s">
        <v>542</v>
      </c>
      <c r="C8" s="21">
        <v>148600</v>
      </c>
    </row>
    <row r="9" spans="1:3" x14ac:dyDescent="0.35">
      <c r="A9" t="s">
        <v>555</v>
      </c>
      <c r="B9" t="s">
        <v>556</v>
      </c>
      <c r="C9" s="21">
        <v>136900</v>
      </c>
    </row>
    <row r="10" spans="1:3" x14ac:dyDescent="0.35">
      <c r="A10" t="s">
        <v>557</v>
      </c>
      <c r="B10" t="s">
        <v>558</v>
      </c>
      <c r="C10" s="21">
        <v>144500</v>
      </c>
    </row>
    <row r="11" spans="1:3" x14ac:dyDescent="0.35">
      <c r="A11" t="s">
        <v>559</v>
      </c>
      <c r="B11" t="s">
        <v>289</v>
      </c>
      <c r="C11" s="21">
        <v>135090</v>
      </c>
    </row>
    <row r="12" spans="1:3" x14ac:dyDescent="0.35">
      <c r="A12" t="s">
        <v>560</v>
      </c>
      <c r="B12" t="s">
        <v>480</v>
      </c>
      <c r="C12" s="21">
        <v>143860</v>
      </c>
    </row>
    <row r="13" spans="1:3" x14ac:dyDescent="0.35">
      <c r="A13" t="s">
        <v>561</v>
      </c>
      <c r="B13" t="s">
        <v>316</v>
      </c>
      <c r="C13" s="21">
        <v>138500</v>
      </c>
    </row>
    <row r="14" spans="1:3" x14ac:dyDescent="0.35">
      <c r="A14" t="s">
        <v>562</v>
      </c>
      <c r="B14" t="s">
        <v>295</v>
      </c>
      <c r="C14" s="21">
        <v>148275</v>
      </c>
    </row>
    <row r="15" spans="1:3" x14ac:dyDescent="0.35">
      <c r="A15" t="s">
        <v>563</v>
      </c>
      <c r="B15" t="s">
        <v>553</v>
      </c>
      <c r="C15" s="21">
        <v>136500</v>
      </c>
    </row>
    <row r="16" spans="1:3" x14ac:dyDescent="0.35">
      <c r="A16" t="s">
        <v>564</v>
      </c>
      <c r="B16" t="s">
        <v>368</v>
      </c>
      <c r="C16" s="21">
        <v>140608</v>
      </c>
    </row>
    <row r="17" spans="1:3" x14ac:dyDescent="0.35">
      <c r="A17" t="s">
        <v>565</v>
      </c>
      <c r="B17" t="s">
        <v>291</v>
      </c>
      <c r="C17" s="21">
        <v>165536</v>
      </c>
    </row>
    <row r="18" spans="1:3" x14ac:dyDescent="0.35">
      <c r="A18" t="s">
        <v>566</v>
      </c>
      <c r="B18" t="s">
        <v>542</v>
      </c>
      <c r="C18" s="21">
        <v>151764</v>
      </c>
    </row>
    <row r="19" spans="1:3" x14ac:dyDescent="0.35">
      <c r="A19" t="s">
        <v>567</v>
      </c>
      <c r="B19" t="s">
        <v>308</v>
      </c>
      <c r="C19" s="21">
        <v>138500</v>
      </c>
    </row>
    <row r="20" spans="1:3" x14ac:dyDescent="0.35">
      <c r="A20" t="s">
        <v>568</v>
      </c>
      <c r="B20" t="s">
        <v>291</v>
      </c>
      <c r="C20" s="21">
        <v>165718</v>
      </c>
    </row>
    <row r="21" spans="1:3" x14ac:dyDescent="0.35">
      <c r="A21" t="s">
        <v>569</v>
      </c>
      <c r="B21" t="s">
        <v>316</v>
      </c>
      <c r="C21" s="21">
        <v>139500</v>
      </c>
    </row>
    <row r="22" spans="1:3" x14ac:dyDescent="0.35">
      <c r="A22" t="s">
        <v>570</v>
      </c>
      <c r="B22" t="s">
        <v>295</v>
      </c>
      <c r="C22" s="21">
        <v>139500</v>
      </c>
    </row>
    <row r="23" spans="1:3" x14ac:dyDescent="0.35">
      <c r="A23" t="s">
        <v>571</v>
      </c>
      <c r="B23" t="s">
        <v>295</v>
      </c>
      <c r="C23" s="21">
        <v>151000</v>
      </c>
    </row>
    <row r="24" spans="1:3" x14ac:dyDescent="0.35">
      <c r="A24" t="s">
        <v>572</v>
      </c>
      <c r="B24" t="s">
        <v>295</v>
      </c>
      <c r="C24" s="21">
        <v>144000</v>
      </c>
    </row>
    <row r="25" spans="1:3" x14ac:dyDescent="0.35">
      <c r="A25" t="s">
        <v>573</v>
      </c>
      <c r="B25" t="s">
        <v>553</v>
      </c>
      <c r="C25" s="21">
        <v>141750</v>
      </c>
    </row>
    <row r="26" spans="1:3" x14ac:dyDescent="0.35">
      <c r="A26" t="s">
        <v>574</v>
      </c>
      <c r="B26" t="s">
        <v>295</v>
      </c>
      <c r="C26" s="21">
        <v>145934</v>
      </c>
    </row>
    <row r="27" spans="1:3" x14ac:dyDescent="0.35">
      <c r="A27" t="s">
        <v>575</v>
      </c>
      <c r="B27" t="s">
        <v>295</v>
      </c>
      <c r="C27" s="21">
        <v>141150</v>
      </c>
    </row>
    <row r="28" spans="1:3" x14ac:dyDescent="0.35">
      <c r="A28" t="s">
        <v>576</v>
      </c>
      <c r="B28" t="s">
        <v>271</v>
      </c>
      <c r="C28" s="21">
        <v>144500</v>
      </c>
    </row>
    <row r="29" spans="1:3" x14ac:dyDescent="0.35">
      <c r="A29" t="s">
        <v>577</v>
      </c>
      <c r="B29" t="s">
        <v>316</v>
      </c>
      <c r="C29" s="21">
        <v>136500</v>
      </c>
    </row>
    <row r="30" spans="1:3" x14ac:dyDescent="0.35">
      <c r="A30" t="s">
        <v>578</v>
      </c>
      <c r="B30" t="s">
        <v>316</v>
      </c>
      <c r="C30" s="21">
        <v>138500</v>
      </c>
    </row>
    <row r="31" spans="1:3" x14ac:dyDescent="0.35">
      <c r="A31" t="s">
        <v>579</v>
      </c>
      <c r="B31" t="s">
        <v>553</v>
      </c>
      <c r="C31" s="21">
        <v>140500</v>
      </c>
    </row>
    <row r="32" spans="1:3" x14ac:dyDescent="0.35">
      <c r="A32" t="s">
        <v>580</v>
      </c>
      <c r="B32" t="s">
        <v>285</v>
      </c>
      <c r="C32" s="21">
        <v>144775</v>
      </c>
    </row>
    <row r="33" spans="1:3" x14ac:dyDescent="0.35">
      <c r="A33" t="s">
        <v>581</v>
      </c>
      <c r="B33" t="s">
        <v>340</v>
      </c>
      <c r="C33" s="21">
        <v>147555</v>
      </c>
    </row>
    <row r="34" spans="1:3" x14ac:dyDescent="0.35">
      <c r="A34" t="s">
        <v>582</v>
      </c>
      <c r="B34" t="s">
        <v>553</v>
      </c>
      <c r="C34" s="21">
        <v>132000</v>
      </c>
    </row>
    <row r="35" spans="1:3" x14ac:dyDescent="0.35">
      <c r="A35" t="s">
        <v>583</v>
      </c>
      <c r="B35" t="s">
        <v>319</v>
      </c>
      <c r="C35" s="21">
        <v>131211</v>
      </c>
    </row>
    <row r="36" spans="1:3" x14ac:dyDescent="0.35">
      <c r="A36" t="s">
        <v>584</v>
      </c>
      <c r="B36" t="s">
        <v>553</v>
      </c>
      <c r="C36" s="21">
        <v>147500</v>
      </c>
    </row>
    <row r="37" spans="1:3" x14ac:dyDescent="0.35">
      <c r="A37" t="s">
        <v>585</v>
      </c>
      <c r="B37" t="s">
        <v>295</v>
      </c>
      <c r="C37" s="21">
        <v>141600</v>
      </c>
    </row>
    <row r="38" spans="1:3" x14ac:dyDescent="0.35">
      <c r="A38" t="s">
        <v>586</v>
      </c>
      <c r="B38" t="s">
        <v>273</v>
      </c>
      <c r="C38" s="21">
        <v>144000</v>
      </c>
    </row>
    <row r="39" spans="1:3" x14ac:dyDescent="0.35">
      <c r="A39" t="s">
        <v>587</v>
      </c>
      <c r="B39" t="s">
        <v>360</v>
      </c>
      <c r="C39" s="21">
        <v>155900</v>
      </c>
    </row>
    <row r="40" spans="1:3" x14ac:dyDescent="0.35">
      <c r="A40" t="s">
        <v>588</v>
      </c>
      <c r="B40" t="s">
        <v>295</v>
      </c>
      <c r="C40" s="21">
        <v>137500</v>
      </c>
    </row>
    <row r="41" spans="1:3" x14ac:dyDescent="0.35">
      <c r="A41" t="s">
        <v>589</v>
      </c>
      <c r="B41" t="s">
        <v>423</v>
      </c>
      <c r="C41" s="21">
        <v>136483</v>
      </c>
    </row>
    <row r="42" spans="1:3" x14ac:dyDescent="0.35">
      <c r="A42" t="s">
        <v>590</v>
      </c>
      <c r="B42" t="s">
        <v>400</v>
      </c>
      <c r="C42" s="21">
        <v>131900</v>
      </c>
    </row>
    <row r="43" spans="1:3" x14ac:dyDescent="0.35">
      <c r="A43" t="s">
        <v>591</v>
      </c>
      <c r="B43" t="s">
        <v>400</v>
      </c>
      <c r="C43" s="21">
        <v>131900</v>
      </c>
    </row>
    <row r="44" spans="1:3" x14ac:dyDescent="0.35">
      <c r="A44" t="s">
        <v>592</v>
      </c>
      <c r="B44" t="s">
        <v>295</v>
      </c>
      <c r="C44" s="21">
        <v>127995</v>
      </c>
    </row>
    <row r="45" spans="1:3" x14ac:dyDescent="0.35">
      <c r="A45" t="s">
        <v>593</v>
      </c>
      <c r="B45" t="s">
        <v>289</v>
      </c>
      <c r="C45" s="21">
        <v>145385</v>
      </c>
    </row>
    <row r="46" spans="1:3" x14ac:dyDescent="0.35">
      <c r="A46" t="s">
        <v>594</v>
      </c>
      <c r="B46" t="s">
        <v>285</v>
      </c>
      <c r="C46" s="21">
        <v>145180</v>
      </c>
    </row>
    <row r="47" spans="1:3" x14ac:dyDescent="0.35">
      <c r="A47" t="s">
        <v>595</v>
      </c>
      <c r="B47" t="s">
        <v>285</v>
      </c>
      <c r="C47" s="21">
        <v>140460</v>
      </c>
    </row>
    <row r="48" spans="1:3" x14ac:dyDescent="0.35">
      <c r="A48" t="s">
        <v>596</v>
      </c>
      <c r="B48" t="s">
        <v>542</v>
      </c>
      <c r="C48" s="21">
        <v>146000</v>
      </c>
    </row>
    <row r="49" spans="1:3" x14ac:dyDescent="0.35">
      <c r="A49" t="s">
        <v>597</v>
      </c>
      <c r="B49" t="s">
        <v>423</v>
      </c>
      <c r="C49" s="21">
        <v>137468</v>
      </c>
    </row>
    <row r="50" spans="1:3" x14ac:dyDescent="0.35">
      <c r="A50" t="s">
        <v>598</v>
      </c>
      <c r="B50" t="s">
        <v>348</v>
      </c>
      <c r="C50" s="21">
        <v>148351</v>
      </c>
    </row>
    <row r="51" spans="1:3" x14ac:dyDescent="0.35">
      <c r="A51" t="s">
        <v>599</v>
      </c>
      <c r="B51" t="s">
        <v>348</v>
      </c>
      <c r="C51" s="21">
        <v>153543</v>
      </c>
    </row>
    <row r="52" spans="1:3" x14ac:dyDescent="0.35">
      <c r="A52" t="s">
        <v>600</v>
      </c>
      <c r="B52" t="s">
        <v>348</v>
      </c>
      <c r="C52" s="21">
        <v>147429</v>
      </c>
    </row>
    <row r="53" spans="1:3" x14ac:dyDescent="0.35">
      <c r="A53" t="s">
        <v>601</v>
      </c>
      <c r="B53" t="s">
        <v>542</v>
      </c>
      <c r="C53" s="21">
        <v>146000</v>
      </c>
    </row>
    <row r="54" spans="1:3" x14ac:dyDescent="0.35">
      <c r="A54" t="s">
        <v>602</v>
      </c>
      <c r="B54" t="s">
        <v>387</v>
      </c>
      <c r="C54" s="21">
        <v>131900</v>
      </c>
    </row>
    <row r="55" spans="1:3" x14ac:dyDescent="0.35">
      <c r="A55" t="s">
        <v>603</v>
      </c>
      <c r="B55" t="s">
        <v>553</v>
      </c>
      <c r="C55" s="21">
        <v>144800</v>
      </c>
    </row>
    <row r="56" spans="1:3" x14ac:dyDescent="0.35">
      <c r="A56" t="s">
        <v>604</v>
      </c>
      <c r="B56" t="s">
        <v>285</v>
      </c>
      <c r="C56" s="21">
        <v>141245</v>
      </c>
    </row>
    <row r="57" spans="1:3" x14ac:dyDescent="0.35">
      <c r="A57" t="s">
        <v>605</v>
      </c>
      <c r="B57" t="s">
        <v>542</v>
      </c>
      <c r="C57" s="21">
        <v>146000</v>
      </c>
    </row>
    <row r="58" spans="1:3" x14ac:dyDescent="0.35">
      <c r="A58" t="s">
        <v>602</v>
      </c>
      <c r="B58" t="s">
        <v>400</v>
      </c>
      <c r="C58" s="21">
        <v>131900</v>
      </c>
    </row>
    <row r="59" spans="1:3" x14ac:dyDescent="0.35">
      <c r="A59" t="s">
        <v>606</v>
      </c>
      <c r="B59" t="s">
        <v>299</v>
      </c>
      <c r="C59" s="21">
        <v>146800</v>
      </c>
    </row>
    <row r="60" spans="1:3" x14ac:dyDescent="0.35">
      <c r="A60" t="s">
        <v>607</v>
      </c>
      <c r="B60" t="s">
        <v>348</v>
      </c>
      <c r="C60" s="21">
        <v>141898</v>
      </c>
    </row>
    <row r="61" spans="1:3" x14ac:dyDescent="0.35">
      <c r="A61" t="s">
        <v>608</v>
      </c>
      <c r="B61" t="s">
        <v>295</v>
      </c>
      <c r="C61" s="21">
        <v>147780</v>
      </c>
    </row>
    <row r="62" spans="1:3" x14ac:dyDescent="0.35">
      <c r="A62" t="s">
        <v>609</v>
      </c>
      <c r="B62" t="s">
        <v>400</v>
      </c>
      <c r="C62" s="21">
        <v>129900</v>
      </c>
    </row>
    <row r="63" spans="1:3" x14ac:dyDescent="0.35">
      <c r="A63" t="s">
        <v>610</v>
      </c>
      <c r="B63" t="s">
        <v>423</v>
      </c>
      <c r="C63" s="21">
        <v>145375</v>
      </c>
    </row>
    <row r="64" spans="1:3" x14ac:dyDescent="0.35">
      <c r="A64" t="s">
        <v>611</v>
      </c>
      <c r="B64" t="s">
        <v>289</v>
      </c>
      <c r="C64" s="21">
        <v>159000</v>
      </c>
    </row>
    <row r="65" spans="1:3" x14ac:dyDescent="0.35">
      <c r="A65" t="s">
        <v>612</v>
      </c>
      <c r="B65" t="s">
        <v>387</v>
      </c>
      <c r="C65" s="21">
        <v>129900</v>
      </c>
    </row>
    <row r="66" spans="1:3" x14ac:dyDescent="0.35">
      <c r="A66" t="s">
        <v>613</v>
      </c>
      <c r="B66" t="s">
        <v>348</v>
      </c>
      <c r="C66" s="21">
        <v>149391</v>
      </c>
    </row>
    <row r="67" spans="1:3" x14ac:dyDescent="0.35">
      <c r="A67" t="s">
        <v>614</v>
      </c>
      <c r="B67" t="s">
        <v>400</v>
      </c>
      <c r="C67" s="21">
        <v>129900</v>
      </c>
    </row>
    <row r="68" spans="1:3" x14ac:dyDescent="0.35">
      <c r="A68" t="s">
        <v>615</v>
      </c>
      <c r="B68" t="s">
        <v>295</v>
      </c>
      <c r="C68" s="21">
        <v>146500</v>
      </c>
    </row>
    <row r="69" spans="1:3" x14ac:dyDescent="0.35">
      <c r="A69" t="s">
        <v>590</v>
      </c>
      <c r="B69" t="s">
        <v>400</v>
      </c>
      <c r="C69" s="21">
        <v>131900</v>
      </c>
    </row>
    <row r="70" spans="1:3" x14ac:dyDescent="0.35">
      <c r="A70" t="s">
        <v>591</v>
      </c>
      <c r="B70" t="s">
        <v>400</v>
      </c>
      <c r="C70" s="21">
        <v>131900</v>
      </c>
    </row>
    <row r="71" spans="1:3" x14ac:dyDescent="0.35">
      <c r="A71" t="s">
        <v>616</v>
      </c>
      <c r="B71" t="s">
        <v>400</v>
      </c>
      <c r="C71" s="21">
        <v>136900</v>
      </c>
    </row>
    <row r="72" spans="1:3" x14ac:dyDescent="0.35">
      <c r="A72" t="s">
        <v>617</v>
      </c>
      <c r="B72" t="s">
        <v>542</v>
      </c>
      <c r="C72" s="21">
        <v>149285</v>
      </c>
    </row>
    <row r="73" spans="1:3" x14ac:dyDescent="0.35">
      <c r="A73" t="s">
        <v>618</v>
      </c>
      <c r="B73" t="s">
        <v>289</v>
      </c>
      <c r="C73" s="21">
        <v>146655</v>
      </c>
    </row>
    <row r="74" spans="1:3" x14ac:dyDescent="0.35">
      <c r="A74" t="s">
        <v>619</v>
      </c>
      <c r="B74" t="s">
        <v>289</v>
      </c>
      <c r="C74" s="21">
        <v>146655</v>
      </c>
    </row>
    <row r="75" spans="1:3" x14ac:dyDescent="0.35">
      <c r="A75" t="s">
        <v>602</v>
      </c>
      <c r="B75" t="s">
        <v>471</v>
      </c>
      <c r="C75" s="21">
        <v>131900</v>
      </c>
    </row>
    <row r="76" spans="1:3" x14ac:dyDescent="0.35">
      <c r="A76" t="s">
        <v>620</v>
      </c>
      <c r="B76" t="s">
        <v>295</v>
      </c>
      <c r="C76" s="21">
        <v>145180</v>
      </c>
    </row>
    <row r="77" spans="1:3" x14ac:dyDescent="0.35">
      <c r="A77" t="s">
        <v>621</v>
      </c>
      <c r="B77" t="s">
        <v>348</v>
      </c>
      <c r="C77" s="21">
        <v>153814</v>
      </c>
    </row>
    <row r="78" spans="1:3" x14ac:dyDescent="0.35">
      <c r="A78" t="s">
        <v>622</v>
      </c>
      <c r="B78" t="s">
        <v>348</v>
      </c>
      <c r="C78" s="21">
        <v>148613</v>
      </c>
    </row>
    <row r="79" spans="1:3" x14ac:dyDescent="0.35">
      <c r="A79" t="s">
        <v>623</v>
      </c>
      <c r="B79" t="s">
        <v>400</v>
      </c>
      <c r="C79" s="21">
        <v>131900</v>
      </c>
    </row>
    <row r="80" spans="1:3" x14ac:dyDescent="0.35">
      <c r="A80" t="s">
        <v>624</v>
      </c>
      <c r="B80" t="s">
        <v>295</v>
      </c>
      <c r="C80" s="21">
        <v>134900</v>
      </c>
    </row>
    <row r="81" spans="1:3" x14ac:dyDescent="0.35">
      <c r="A81" t="s">
        <v>625</v>
      </c>
      <c r="B81" t="s">
        <v>295</v>
      </c>
      <c r="C81" s="21">
        <v>146000</v>
      </c>
    </row>
    <row r="82" spans="1:3" x14ac:dyDescent="0.35">
      <c r="A82" t="s">
        <v>626</v>
      </c>
      <c r="B82" t="s">
        <v>348</v>
      </c>
      <c r="C82" s="21">
        <v>151674</v>
      </c>
    </row>
    <row r="83" spans="1:3" x14ac:dyDescent="0.35">
      <c r="A83" t="s">
        <v>627</v>
      </c>
      <c r="B83" t="s">
        <v>289</v>
      </c>
      <c r="C83" s="21">
        <v>146655</v>
      </c>
    </row>
    <row r="84" spans="1:3" x14ac:dyDescent="0.35">
      <c r="A84" t="s">
        <v>628</v>
      </c>
      <c r="B84" t="s">
        <v>295</v>
      </c>
      <c r="C84" s="21">
        <v>146500</v>
      </c>
    </row>
    <row r="85" spans="1:3" x14ac:dyDescent="0.35">
      <c r="A85" t="s">
        <v>629</v>
      </c>
      <c r="B85" t="s">
        <v>289</v>
      </c>
      <c r="C85" s="21">
        <v>146655</v>
      </c>
    </row>
    <row r="86" spans="1:3" x14ac:dyDescent="0.35">
      <c r="A86" t="s">
        <v>630</v>
      </c>
      <c r="B86" t="s">
        <v>295</v>
      </c>
      <c r="C86" s="21">
        <v>146655</v>
      </c>
    </row>
    <row r="87" spans="1:3" x14ac:dyDescent="0.35">
      <c r="A87" t="s">
        <v>602</v>
      </c>
      <c r="B87" t="s">
        <v>400</v>
      </c>
      <c r="C87" s="21">
        <v>131900</v>
      </c>
    </row>
    <row r="88" spans="1:3" x14ac:dyDescent="0.35">
      <c r="A88" t="s">
        <v>631</v>
      </c>
      <c r="B88" t="s">
        <v>289</v>
      </c>
      <c r="C88" s="21">
        <v>146655</v>
      </c>
    </row>
    <row r="89" spans="1:3" x14ac:dyDescent="0.35">
      <c r="A89" t="s">
        <v>632</v>
      </c>
      <c r="B89" t="s">
        <v>289</v>
      </c>
      <c r="C89" s="21">
        <v>138407</v>
      </c>
    </row>
    <row r="90" spans="1:3" x14ac:dyDescent="0.35">
      <c r="A90" t="s">
        <v>609</v>
      </c>
      <c r="B90" t="s">
        <v>400</v>
      </c>
      <c r="C90" s="21">
        <v>129900</v>
      </c>
    </row>
    <row r="91" spans="1:3" x14ac:dyDescent="0.35">
      <c r="A91" t="s">
        <v>633</v>
      </c>
      <c r="B91" t="s">
        <v>289</v>
      </c>
      <c r="C91" s="21">
        <v>138407</v>
      </c>
    </row>
    <row r="92" spans="1:3" x14ac:dyDescent="0.35">
      <c r="A92" t="s">
        <v>634</v>
      </c>
      <c r="B92" t="s">
        <v>291</v>
      </c>
      <c r="C92" s="21">
        <v>166322</v>
      </c>
    </row>
    <row r="93" spans="1:3" x14ac:dyDescent="0.35">
      <c r="A93" t="s">
        <v>635</v>
      </c>
      <c r="B93" t="s">
        <v>423</v>
      </c>
      <c r="C93" s="21">
        <v>132993</v>
      </c>
    </row>
    <row r="94" spans="1:3" x14ac:dyDescent="0.35">
      <c r="A94" t="s">
        <v>636</v>
      </c>
      <c r="B94" t="s">
        <v>423</v>
      </c>
      <c r="C94" s="21">
        <v>150929</v>
      </c>
    </row>
    <row r="95" spans="1:3" x14ac:dyDescent="0.35">
      <c r="A95" t="s">
        <v>637</v>
      </c>
      <c r="B95" t="s">
        <v>289</v>
      </c>
      <c r="C95" s="21">
        <v>143860</v>
      </c>
    </row>
    <row r="96" spans="1:3" x14ac:dyDescent="0.35">
      <c r="A96" t="s">
        <v>614</v>
      </c>
      <c r="B96" t="s">
        <v>400</v>
      </c>
      <c r="C96" s="21">
        <v>129900</v>
      </c>
    </row>
    <row r="97" spans="1:3" x14ac:dyDescent="0.35">
      <c r="A97" t="s">
        <v>638</v>
      </c>
      <c r="B97" t="s">
        <v>542</v>
      </c>
      <c r="C97" s="21">
        <v>150699</v>
      </c>
    </row>
    <row r="98" spans="1:3" x14ac:dyDescent="0.35">
      <c r="A98" t="s">
        <v>639</v>
      </c>
      <c r="B98" t="s">
        <v>348</v>
      </c>
      <c r="C98" s="21">
        <v>136908</v>
      </c>
    </row>
    <row r="99" spans="1:3" x14ac:dyDescent="0.35">
      <c r="A99" t="s">
        <v>623</v>
      </c>
      <c r="B99" t="s">
        <v>471</v>
      </c>
      <c r="C99" s="21">
        <v>131900</v>
      </c>
    </row>
    <row r="100" spans="1:3" x14ac:dyDescent="0.35">
      <c r="A100" t="s">
        <v>640</v>
      </c>
      <c r="B100" t="s">
        <v>316</v>
      </c>
      <c r="C100" s="21">
        <v>150500</v>
      </c>
    </row>
    <row r="101" spans="1:3" x14ac:dyDescent="0.35">
      <c r="A101" t="s">
        <v>641</v>
      </c>
      <c r="B101" t="s">
        <v>423</v>
      </c>
      <c r="C101" s="21">
        <v>147311</v>
      </c>
    </row>
    <row r="102" spans="1:3" x14ac:dyDescent="0.35">
      <c r="A102" t="s">
        <v>642</v>
      </c>
      <c r="B102" t="s">
        <v>295</v>
      </c>
      <c r="C102" s="21">
        <v>151500</v>
      </c>
    </row>
    <row r="103" spans="1:3" x14ac:dyDescent="0.35">
      <c r="A103" t="s">
        <v>643</v>
      </c>
      <c r="B103" t="s">
        <v>289</v>
      </c>
      <c r="C103" s="21">
        <v>135090</v>
      </c>
    </row>
    <row r="104" spans="1:3" x14ac:dyDescent="0.35">
      <c r="A104" t="s">
        <v>644</v>
      </c>
      <c r="B104" t="s">
        <v>289</v>
      </c>
      <c r="C104" s="21">
        <v>135090</v>
      </c>
    </row>
    <row r="105" spans="1:3" x14ac:dyDescent="0.35">
      <c r="A105" t="s">
        <v>614</v>
      </c>
      <c r="B105" t="s">
        <v>400</v>
      </c>
      <c r="C105" s="21">
        <v>129900</v>
      </c>
    </row>
    <row r="106" spans="1:3" x14ac:dyDescent="0.35">
      <c r="A106" t="s">
        <v>645</v>
      </c>
      <c r="B106" t="s">
        <v>316</v>
      </c>
      <c r="C106" s="21">
        <v>156500</v>
      </c>
    </row>
    <row r="107" spans="1:3" x14ac:dyDescent="0.35">
      <c r="A107" t="s">
        <v>646</v>
      </c>
      <c r="B107" t="s">
        <v>316</v>
      </c>
      <c r="C107" s="21">
        <v>146750</v>
      </c>
    </row>
    <row r="108" spans="1:3" x14ac:dyDescent="0.35">
      <c r="A108" t="s">
        <v>647</v>
      </c>
      <c r="B108" t="s">
        <v>299</v>
      </c>
      <c r="C108" s="21">
        <v>137900</v>
      </c>
    </row>
    <row r="109" spans="1:3" x14ac:dyDescent="0.35">
      <c r="A109" t="s">
        <v>648</v>
      </c>
      <c r="B109" t="s">
        <v>316</v>
      </c>
      <c r="C109" s="21">
        <v>150750</v>
      </c>
    </row>
    <row r="110" spans="1:3" x14ac:dyDescent="0.35">
      <c r="A110" t="s">
        <v>649</v>
      </c>
      <c r="B110" t="s">
        <v>316</v>
      </c>
      <c r="C110" s="21">
        <v>150750</v>
      </c>
    </row>
    <row r="111" spans="1:3" x14ac:dyDescent="0.35">
      <c r="A111" t="s">
        <v>650</v>
      </c>
      <c r="B111" t="s">
        <v>316</v>
      </c>
      <c r="C111" s="21">
        <v>150000</v>
      </c>
    </row>
    <row r="112" spans="1:3" x14ac:dyDescent="0.35">
      <c r="A112" t="s">
        <v>651</v>
      </c>
      <c r="B112" t="s">
        <v>348</v>
      </c>
      <c r="C112" s="21">
        <v>143529</v>
      </c>
    </row>
    <row r="113" spans="1:3" x14ac:dyDescent="0.35">
      <c r="A113" t="s">
        <v>609</v>
      </c>
      <c r="B113" t="s">
        <v>387</v>
      </c>
      <c r="C113" s="21">
        <v>129900</v>
      </c>
    </row>
    <row r="114" spans="1:3" x14ac:dyDescent="0.35">
      <c r="A114" t="s">
        <v>612</v>
      </c>
      <c r="B114" t="s">
        <v>400</v>
      </c>
      <c r="C114" s="21">
        <v>129900</v>
      </c>
    </row>
    <row r="115" spans="1:3" x14ac:dyDescent="0.35">
      <c r="A115" t="s">
        <v>652</v>
      </c>
      <c r="B115" t="s">
        <v>553</v>
      </c>
      <c r="C115" s="21">
        <v>145200</v>
      </c>
    </row>
    <row r="116" spans="1:3" x14ac:dyDescent="0.35">
      <c r="A116" t="s">
        <v>653</v>
      </c>
      <c r="B116" t="s">
        <v>542</v>
      </c>
      <c r="C116" s="21">
        <v>150699</v>
      </c>
    </row>
    <row r="117" spans="1:3" x14ac:dyDescent="0.35">
      <c r="A117" t="s">
        <v>616</v>
      </c>
      <c r="B117" t="s">
        <v>400</v>
      </c>
      <c r="C117" s="21">
        <v>136900</v>
      </c>
    </row>
    <row r="118" spans="1:3" x14ac:dyDescent="0.35">
      <c r="A118" t="s">
        <v>654</v>
      </c>
      <c r="B118" t="s">
        <v>289</v>
      </c>
      <c r="C118" s="21">
        <v>135090</v>
      </c>
    </row>
    <row r="119" spans="1:3" x14ac:dyDescent="0.35">
      <c r="A119" t="s">
        <v>655</v>
      </c>
      <c r="B119" t="s">
        <v>289</v>
      </c>
      <c r="C119" s="21">
        <v>135090</v>
      </c>
    </row>
    <row r="120" spans="1:3" x14ac:dyDescent="0.35">
      <c r="A120" t="s">
        <v>612</v>
      </c>
      <c r="B120" t="s">
        <v>400</v>
      </c>
      <c r="C120" s="21">
        <v>129900</v>
      </c>
    </row>
    <row r="121" spans="1:3" x14ac:dyDescent="0.35">
      <c r="A121" t="s">
        <v>656</v>
      </c>
      <c r="B121" t="s">
        <v>480</v>
      </c>
      <c r="C121" s="21">
        <v>148900</v>
      </c>
    </row>
    <row r="122" spans="1:3" x14ac:dyDescent="0.35">
      <c r="A122" t="s">
        <v>590</v>
      </c>
      <c r="B122" t="s">
        <v>400</v>
      </c>
      <c r="C122" s="21">
        <v>131900</v>
      </c>
    </row>
    <row r="123" spans="1:3" x14ac:dyDescent="0.35">
      <c r="A123" t="s">
        <v>591</v>
      </c>
      <c r="B123" t="s">
        <v>400</v>
      </c>
      <c r="C123" s="21">
        <v>131900</v>
      </c>
    </row>
    <row r="124" spans="1:3" x14ac:dyDescent="0.35">
      <c r="A124" t="s">
        <v>657</v>
      </c>
      <c r="B124" t="s">
        <v>542</v>
      </c>
      <c r="C124" s="21">
        <v>143500</v>
      </c>
    </row>
    <row r="125" spans="1:3" x14ac:dyDescent="0.35">
      <c r="A125" t="s">
        <v>658</v>
      </c>
      <c r="B125" t="s">
        <v>348</v>
      </c>
      <c r="C125" s="21">
        <v>147600</v>
      </c>
    </row>
    <row r="126" spans="1:3" x14ac:dyDescent="0.35">
      <c r="A126" t="s">
        <v>602</v>
      </c>
      <c r="B126" t="s">
        <v>400</v>
      </c>
      <c r="C126" s="21">
        <v>131900</v>
      </c>
    </row>
    <row r="127" spans="1:3" x14ac:dyDescent="0.35">
      <c r="A127" t="s">
        <v>659</v>
      </c>
      <c r="B127" t="s">
        <v>316</v>
      </c>
      <c r="C127" s="21">
        <v>139000</v>
      </c>
    </row>
    <row r="128" spans="1:3" x14ac:dyDescent="0.35">
      <c r="A128" t="s">
        <v>660</v>
      </c>
      <c r="B128" t="s">
        <v>289</v>
      </c>
      <c r="C128" s="21">
        <v>138407</v>
      </c>
    </row>
    <row r="129" spans="1:3" x14ac:dyDescent="0.35">
      <c r="A129" t="s">
        <v>661</v>
      </c>
      <c r="B129" t="s">
        <v>289</v>
      </c>
      <c r="C129" s="21">
        <v>138407</v>
      </c>
    </row>
    <row r="130" spans="1:3" x14ac:dyDescent="0.35">
      <c r="A130" t="s">
        <v>662</v>
      </c>
      <c r="B130" t="s">
        <v>289</v>
      </c>
      <c r="C130" s="21">
        <v>135090</v>
      </c>
    </row>
    <row r="131" spans="1:3" x14ac:dyDescent="0.35">
      <c r="A131" t="s">
        <v>663</v>
      </c>
      <c r="B131" t="s">
        <v>289</v>
      </c>
      <c r="C131" s="21">
        <v>146972</v>
      </c>
    </row>
    <row r="132" spans="1:3" x14ac:dyDescent="0.35">
      <c r="A132" t="s">
        <v>664</v>
      </c>
      <c r="B132" t="s">
        <v>289</v>
      </c>
      <c r="C132" s="21">
        <v>146972</v>
      </c>
    </row>
    <row r="133" spans="1:3" x14ac:dyDescent="0.35">
      <c r="A133" t="s">
        <v>665</v>
      </c>
      <c r="B133" t="s">
        <v>480</v>
      </c>
      <c r="C133" s="21">
        <v>146000</v>
      </c>
    </row>
    <row r="134" spans="1:3" x14ac:dyDescent="0.35">
      <c r="A134" t="s">
        <v>666</v>
      </c>
      <c r="B134" t="s">
        <v>542</v>
      </c>
      <c r="C134" s="21">
        <v>150475</v>
      </c>
    </row>
    <row r="135" spans="1:3" x14ac:dyDescent="0.35">
      <c r="A135" t="s">
        <v>667</v>
      </c>
      <c r="B135" t="s">
        <v>423</v>
      </c>
      <c r="C135" s="21">
        <v>136581</v>
      </c>
    </row>
    <row r="136" spans="1:3" x14ac:dyDescent="0.35">
      <c r="A136" t="s">
        <v>614</v>
      </c>
      <c r="B136" t="s">
        <v>471</v>
      </c>
      <c r="C136" s="21">
        <v>129900</v>
      </c>
    </row>
    <row r="137" spans="1:3" x14ac:dyDescent="0.35">
      <c r="A137" t="s">
        <v>609</v>
      </c>
      <c r="B137" t="s">
        <v>400</v>
      </c>
      <c r="C137" s="21">
        <v>129900</v>
      </c>
    </row>
    <row r="138" spans="1:3" x14ac:dyDescent="0.35">
      <c r="A138" t="s">
        <v>616</v>
      </c>
      <c r="B138" t="s">
        <v>471</v>
      </c>
      <c r="C138" s="21">
        <v>136900</v>
      </c>
    </row>
    <row r="139" spans="1:3" x14ac:dyDescent="0.35">
      <c r="A139" t="s">
        <v>668</v>
      </c>
      <c r="B139" t="s">
        <v>316</v>
      </c>
      <c r="C139" s="21">
        <v>134500</v>
      </c>
    </row>
    <row r="140" spans="1:3" x14ac:dyDescent="0.35">
      <c r="A140" t="s">
        <v>669</v>
      </c>
      <c r="B140" t="s">
        <v>348</v>
      </c>
      <c r="C140" s="21">
        <v>156236</v>
      </c>
    </row>
    <row r="141" spans="1:3" x14ac:dyDescent="0.35">
      <c r="A141" t="s">
        <v>670</v>
      </c>
      <c r="B141" t="s">
        <v>542</v>
      </c>
      <c r="C141" s="21">
        <v>151299</v>
      </c>
    </row>
    <row r="142" spans="1:3" x14ac:dyDescent="0.35">
      <c r="A142" t="s">
        <v>671</v>
      </c>
      <c r="B142" t="s">
        <v>400</v>
      </c>
      <c r="C142" s="21">
        <v>129900</v>
      </c>
    </row>
    <row r="143" spans="1:3" x14ac:dyDescent="0.35">
      <c r="A143" t="s">
        <v>672</v>
      </c>
      <c r="B143" t="s">
        <v>289</v>
      </c>
      <c r="C143" s="21">
        <v>143100</v>
      </c>
    </row>
    <row r="144" spans="1:3" x14ac:dyDescent="0.35">
      <c r="A144" t="s">
        <v>673</v>
      </c>
      <c r="B144" t="s">
        <v>348</v>
      </c>
      <c r="C144" s="21">
        <v>142880</v>
      </c>
    </row>
    <row r="145" spans="1:3" x14ac:dyDescent="0.35">
      <c r="A145" t="s">
        <v>623</v>
      </c>
      <c r="B145" t="s">
        <v>400</v>
      </c>
      <c r="C145" s="21">
        <v>131900</v>
      </c>
    </row>
    <row r="146" spans="1:3" x14ac:dyDescent="0.35">
      <c r="A146" t="s">
        <v>612</v>
      </c>
      <c r="B146" t="s">
        <v>471</v>
      </c>
      <c r="C146" s="21">
        <v>129900</v>
      </c>
    </row>
    <row r="147" spans="1:3" x14ac:dyDescent="0.35">
      <c r="A147" t="s">
        <v>612</v>
      </c>
      <c r="B147" t="s">
        <v>400</v>
      </c>
      <c r="C147" s="21">
        <v>129900</v>
      </c>
    </row>
    <row r="148" spans="1:3" x14ac:dyDescent="0.35">
      <c r="A148" t="s">
        <v>590</v>
      </c>
      <c r="B148" t="s">
        <v>400</v>
      </c>
      <c r="C148" s="21">
        <v>131900</v>
      </c>
    </row>
    <row r="149" spans="1:3" x14ac:dyDescent="0.35">
      <c r="A149" t="s">
        <v>623</v>
      </c>
      <c r="B149" t="s">
        <v>400</v>
      </c>
      <c r="C149" s="21">
        <v>131900</v>
      </c>
    </row>
    <row r="150" spans="1:3" x14ac:dyDescent="0.35">
      <c r="A150" t="s">
        <v>674</v>
      </c>
      <c r="B150" t="s">
        <v>291</v>
      </c>
      <c r="C150" s="21">
        <v>141690</v>
      </c>
    </row>
    <row r="151" spans="1:3" x14ac:dyDescent="0.35">
      <c r="A151" t="s">
        <v>671</v>
      </c>
      <c r="B151" t="s">
        <v>387</v>
      </c>
      <c r="C151" s="21">
        <v>129900</v>
      </c>
    </row>
    <row r="152" spans="1:3" x14ac:dyDescent="0.35">
      <c r="A152" t="s">
        <v>616</v>
      </c>
      <c r="B152" t="s">
        <v>400</v>
      </c>
      <c r="C152" s="21">
        <v>136900</v>
      </c>
    </row>
    <row r="153" spans="1:3" x14ac:dyDescent="0.35">
      <c r="A153" t="s">
        <v>675</v>
      </c>
      <c r="B153" t="s">
        <v>316</v>
      </c>
      <c r="C153" s="21">
        <v>139900</v>
      </c>
    </row>
    <row r="154" spans="1:3" x14ac:dyDescent="0.35">
      <c r="A154" t="s">
        <v>676</v>
      </c>
      <c r="B154" t="s">
        <v>480</v>
      </c>
      <c r="C154" s="21">
        <v>144800</v>
      </c>
    </row>
    <row r="155" spans="1:3" x14ac:dyDescent="0.35">
      <c r="A155" t="s">
        <v>677</v>
      </c>
      <c r="B155" t="s">
        <v>289</v>
      </c>
      <c r="C155" s="21">
        <v>136196</v>
      </c>
    </row>
    <row r="156" spans="1:3" x14ac:dyDescent="0.35">
      <c r="A156" t="s">
        <v>678</v>
      </c>
      <c r="B156" t="s">
        <v>281</v>
      </c>
      <c r="C156" s="21">
        <v>144850</v>
      </c>
    </row>
    <row r="157" spans="1:3" x14ac:dyDescent="0.35">
      <c r="A157" t="s">
        <v>679</v>
      </c>
      <c r="B157" t="s">
        <v>289</v>
      </c>
      <c r="C157" s="21">
        <v>135136</v>
      </c>
    </row>
    <row r="158" spans="1:3" x14ac:dyDescent="0.35">
      <c r="A158" t="s">
        <v>680</v>
      </c>
      <c r="B158" t="s">
        <v>289</v>
      </c>
      <c r="C158" s="21">
        <v>135136</v>
      </c>
    </row>
    <row r="159" spans="1:3" x14ac:dyDescent="0.35">
      <c r="A159" t="s">
        <v>681</v>
      </c>
      <c r="B159" t="s">
        <v>289</v>
      </c>
      <c r="C159" s="21">
        <v>135136</v>
      </c>
    </row>
    <row r="160" spans="1:3" x14ac:dyDescent="0.35">
      <c r="A160" t="s">
        <v>682</v>
      </c>
      <c r="B160" t="s">
        <v>289</v>
      </c>
      <c r="C160" s="21">
        <v>135136</v>
      </c>
    </row>
    <row r="161" spans="1:3" x14ac:dyDescent="0.35">
      <c r="A161" t="s">
        <v>683</v>
      </c>
      <c r="B161" t="s">
        <v>542</v>
      </c>
      <c r="C161" s="21">
        <v>146000</v>
      </c>
    </row>
    <row r="162" spans="1:3" x14ac:dyDescent="0.35">
      <c r="A162" t="s">
        <v>614</v>
      </c>
      <c r="B162" t="s">
        <v>387</v>
      </c>
      <c r="C162" s="21">
        <v>129900</v>
      </c>
    </row>
    <row r="163" spans="1:3" x14ac:dyDescent="0.35">
      <c r="A163" t="s">
        <v>614</v>
      </c>
      <c r="B163" t="s">
        <v>400</v>
      </c>
      <c r="C163" s="21">
        <v>129900</v>
      </c>
    </row>
    <row r="164" spans="1:3" x14ac:dyDescent="0.35">
      <c r="A164" t="s">
        <v>684</v>
      </c>
      <c r="B164" t="s">
        <v>281</v>
      </c>
      <c r="C164" s="21">
        <v>146750</v>
      </c>
    </row>
    <row r="165" spans="1:3" x14ac:dyDescent="0.35">
      <c r="A165" t="s">
        <v>685</v>
      </c>
      <c r="B165" t="s">
        <v>295</v>
      </c>
      <c r="C165" s="21">
        <v>132300</v>
      </c>
    </row>
    <row r="166" spans="1:3" x14ac:dyDescent="0.35">
      <c r="A166" t="s">
        <v>686</v>
      </c>
      <c r="B166" t="s">
        <v>285</v>
      </c>
      <c r="C166" s="21">
        <v>141034</v>
      </c>
    </row>
    <row r="167" spans="1:3" x14ac:dyDescent="0.35">
      <c r="A167" t="s">
        <v>687</v>
      </c>
      <c r="B167" t="s">
        <v>299</v>
      </c>
      <c r="C167" s="21">
        <v>145900</v>
      </c>
    </row>
    <row r="168" spans="1:3" x14ac:dyDescent="0.35">
      <c r="A168" t="s">
        <v>688</v>
      </c>
      <c r="B168" t="s">
        <v>348</v>
      </c>
      <c r="C168" s="21">
        <v>148191</v>
      </c>
    </row>
    <row r="169" spans="1:3" x14ac:dyDescent="0.35">
      <c r="A169" t="s">
        <v>616</v>
      </c>
      <c r="B169" t="s">
        <v>400</v>
      </c>
      <c r="C169" s="21">
        <v>136900</v>
      </c>
    </row>
    <row r="170" spans="1:3" x14ac:dyDescent="0.35">
      <c r="A170" t="s">
        <v>689</v>
      </c>
      <c r="B170" t="s">
        <v>542</v>
      </c>
      <c r="C170" s="21">
        <v>150499</v>
      </c>
    </row>
    <row r="171" spans="1:3" x14ac:dyDescent="0.35">
      <c r="A171" t="s">
        <v>590</v>
      </c>
      <c r="B171" t="s">
        <v>387</v>
      </c>
      <c r="C171" s="21">
        <v>131900</v>
      </c>
    </row>
    <row r="172" spans="1:3" x14ac:dyDescent="0.35">
      <c r="A172" t="s">
        <v>623</v>
      </c>
      <c r="B172" t="s">
        <v>387</v>
      </c>
      <c r="C172" s="21">
        <v>131900</v>
      </c>
    </row>
    <row r="173" spans="1:3" x14ac:dyDescent="0.35">
      <c r="A173" t="s">
        <v>690</v>
      </c>
      <c r="B173" t="s">
        <v>423</v>
      </c>
      <c r="C173" s="21">
        <v>152753</v>
      </c>
    </row>
    <row r="174" spans="1:3" x14ac:dyDescent="0.35">
      <c r="A174" t="s">
        <v>602</v>
      </c>
      <c r="B174" t="s">
        <v>400</v>
      </c>
      <c r="C174" s="21">
        <v>131900</v>
      </c>
    </row>
    <row r="175" spans="1:3" x14ac:dyDescent="0.35">
      <c r="A175" t="s">
        <v>612</v>
      </c>
      <c r="B175" t="s">
        <v>400</v>
      </c>
      <c r="C175" s="21">
        <v>129900</v>
      </c>
    </row>
    <row r="176" spans="1:3" x14ac:dyDescent="0.35">
      <c r="A176" t="s">
        <v>691</v>
      </c>
      <c r="B176" t="s">
        <v>348</v>
      </c>
      <c r="C176" s="21">
        <v>142880</v>
      </c>
    </row>
    <row r="177" spans="1:3" x14ac:dyDescent="0.35">
      <c r="A177" t="s">
        <v>692</v>
      </c>
      <c r="B177" t="s">
        <v>289</v>
      </c>
      <c r="C177" s="21">
        <v>142977</v>
      </c>
    </row>
    <row r="178" spans="1:3" x14ac:dyDescent="0.35">
      <c r="A178" t="s">
        <v>693</v>
      </c>
      <c r="B178" t="s">
        <v>291</v>
      </c>
      <c r="C178" s="21">
        <v>156500</v>
      </c>
    </row>
    <row r="179" spans="1:3" x14ac:dyDescent="0.35">
      <c r="A179" t="s">
        <v>694</v>
      </c>
      <c r="B179" t="s">
        <v>316</v>
      </c>
      <c r="C179" s="21">
        <v>150500</v>
      </c>
    </row>
    <row r="180" spans="1:3" x14ac:dyDescent="0.35">
      <c r="A180" t="s">
        <v>695</v>
      </c>
      <c r="B180" t="s">
        <v>316</v>
      </c>
      <c r="C180" s="21">
        <v>150500</v>
      </c>
    </row>
    <row r="181" spans="1:3" x14ac:dyDescent="0.35">
      <c r="A181" t="s">
        <v>696</v>
      </c>
      <c r="B181" t="s">
        <v>291</v>
      </c>
      <c r="C181" s="21">
        <v>166322</v>
      </c>
    </row>
    <row r="182" spans="1:3" x14ac:dyDescent="0.35">
      <c r="A182" t="s">
        <v>697</v>
      </c>
      <c r="B182" t="s">
        <v>316</v>
      </c>
      <c r="C182" s="21">
        <v>150500</v>
      </c>
    </row>
    <row r="183" spans="1:3" x14ac:dyDescent="0.35">
      <c r="A183" t="s">
        <v>698</v>
      </c>
      <c r="B183" t="s">
        <v>542</v>
      </c>
      <c r="C183" s="21">
        <v>146000</v>
      </c>
    </row>
    <row r="184" spans="1:3" x14ac:dyDescent="0.35">
      <c r="A184" t="s">
        <v>699</v>
      </c>
      <c r="B184" t="s">
        <v>542</v>
      </c>
      <c r="C184" s="21">
        <v>146000</v>
      </c>
    </row>
    <row r="185" spans="1:3" x14ac:dyDescent="0.35">
      <c r="A185" t="s">
        <v>700</v>
      </c>
      <c r="B185" t="s">
        <v>542</v>
      </c>
      <c r="C185" s="21">
        <v>146000</v>
      </c>
    </row>
    <row r="186" spans="1:3" x14ac:dyDescent="0.35">
      <c r="A186" t="s">
        <v>701</v>
      </c>
      <c r="B186" t="s">
        <v>542</v>
      </c>
      <c r="C186" s="21">
        <v>149262</v>
      </c>
    </row>
    <row r="187" spans="1:3" x14ac:dyDescent="0.35">
      <c r="A187" t="s">
        <v>702</v>
      </c>
      <c r="B187" t="s">
        <v>480</v>
      </c>
      <c r="C187" s="21">
        <v>149262</v>
      </c>
    </row>
    <row r="188" spans="1:3" x14ac:dyDescent="0.35">
      <c r="A188" t="s">
        <v>703</v>
      </c>
      <c r="B188" t="s">
        <v>295</v>
      </c>
      <c r="C188" s="21">
        <v>146500</v>
      </c>
    </row>
    <row r="189" spans="1:3" x14ac:dyDescent="0.35">
      <c r="A189" t="s">
        <v>704</v>
      </c>
      <c r="B189" t="s">
        <v>553</v>
      </c>
      <c r="C189" s="21">
        <v>140990</v>
      </c>
    </row>
    <row r="190" spans="1:3" x14ac:dyDescent="0.35">
      <c r="A190" t="s">
        <v>609</v>
      </c>
      <c r="B190" t="s">
        <v>471</v>
      </c>
      <c r="C190" s="21">
        <v>129900</v>
      </c>
    </row>
    <row r="191" spans="1:3" x14ac:dyDescent="0.35">
      <c r="A191" t="s">
        <v>705</v>
      </c>
      <c r="B191" t="s">
        <v>553</v>
      </c>
      <c r="C191" s="21">
        <v>146850</v>
      </c>
    </row>
    <row r="192" spans="1:3" x14ac:dyDescent="0.35">
      <c r="A192" t="s">
        <v>706</v>
      </c>
      <c r="B192" t="s">
        <v>348</v>
      </c>
      <c r="C192" s="21">
        <v>142667</v>
      </c>
    </row>
    <row r="193" spans="1:3" x14ac:dyDescent="0.35">
      <c r="A193" t="s">
        <v>707</v>
      </c>
      <c r="B193" t="s">
        <v>289</v>
      </c>
      <c r="C193" s="21">
        <v>146655</v>
      </c>
    </row>
    <row r="194" spans="1:3" x14ac:dyDescent="0.35">
      <c r="A194" t="s">
        <v>708</v>
      </c>
      <c r="B194" t="s">
        <v>289</v>
      </c>
      <c r="C194" s="21">
        <v>146972</v>
      </c>
    </row>
    <row r="195" spans="1:3" x14ac:dyDescent="0.35">
      <c r="A195" t="s">
        <v>709</v>
      </c>
      <c r="B195" t="s">
        <v>289</v>
      </c>
      <c r="C195" s="21">
        <v>146972</v>
      </c>
    </row>
    <row r="196" spans="1:3" x14ac:dyDescent="0.35">
      <c r="A196" t="s">
        <v>710</v>
      </c>
      <c r="B196" t="s">
        <v>289</v>
      </c>
      <c r="C196" s="21">
        <v>146972</v>
      </c>
    </row>
    <row r="197" spans="1:3" x14ac:dyDescent="0.35">
      <c r="A197" t="s">
        <v>711</v>
      </c>
      <c r="B197" t="s">
        <v>289</v>
      </c>
      <c r="C197" s="21">
        <v>142888</v>
      </c>
    </row>
    <row r="198" spans="1:3" x14ac:dyDescent="0.35">
      <c r="A198" t="s">
        <v>712</v>
      </c>
      <c r="B198" t="s">
        <v>348</v>
      </c>
      <c r="C198" s="21">
        <v>154160</v>
      </c>
    </row>
    <row r="199" spans="1:3" x14ac:dyDescent="0.35">
      <c r="A199" t="s">
        <v>713</v>
      </c>
      <c r="B199" t="s">
        <v>542</v>
      </c>
      <c r="C199" s="21">
        <v>148945</v>
      </c>
    </row>
    <row r="200" spans="1:3" x14ac:dyDescent="0.35">
      <c r="A200" t="s">
        <v>714</v>
      </c>
      <c r="B200" t="s">
        <v>542</v>
      </c>
      <c r="C200" s="21">
        <v>149262</v>
      </c>
    </row>
    <row r="201" spans="1:3" x14ac:dyDescent="0.35">
      <c r="A201" t="s">
        <v>609</v>
      </c>
      <c r="B201" t="s">
        <v>400</v>
      </c>
      <c r="C201" s="21">
        <v>129900</v>
      </c>
    </row>
    <row r="202" spans="1:3" x14ac:dyDescent="0.35">
      <c r="A202" t="s">
        <v>602</v>
      </c>
      <c r="B202" t="s">
        <v>400</v>
      </c>
      <c r="C202" s="21">
        <v>131900</v>
      </c>
    </row>
    <row r="203" spans="1:3" x14ac:dyDescent="0.35">
      <c r="A203" t="s">
        <v>715</v>
      </c>
      <c r="B203" t="s">
        <v>285</v>
      </c>
      <c r="C203" s="21">
        <v>148658</v>
      </c>
    </row>
    <row r="204" spans="1:3" x14ac:dyDescent="0.35">
      <c r="A204" t="s">
        <v>716</v>
      </c>
      <c r="B204" t="s">
        <v>316</v>
      </c>
      <c r="C204" s="21">
        <v>139900</v>
      </c>
    </row>
    <row r="205" spans="1:3" x14ac:dyDescent="0.35">
      <c r="A205" t="s">
        <v>717</v>
      </c>
      <c r="B205" t="s">
        <v>289</v>
      </c>
      <c r="C205" s="21">
        <v>142977</v>
      </c>
    </row>
    <row r="206" spans="1:3" x14ac:dyDescent="0.35">
      <c r="A206" t="s">
        <v>718</v>
      </c>
      <c r="B206" t="s">
        <v>423</v>
      </c>
      <c r="C206" s="21">
        <v>145375</v>
      </c>
    </row>
    <row r="207" spans="1:3" x14ac:dyDescent="0.35">
      <c r="A207" t="s">
        <v>623</v>
      </c>
      <c r="B207" t="s">
        <v>400</v>
      </c>
      <c r="C207" s="21">
        <v>131900</v>
      </c>
    </row>
    <row r="208" spans="1:3" x14ac:dyDescent="0.35">
      <c r="A208" t="s">
        <v>719</v>
      </c>
      <c r="B208" t="s">
        <v>289</v>
      </c>
      <c r="C208" s="21">
        <v>143415</v>
      </c>
    </row>
    <row r="209" spans="1:3" x14ac:dyDescent="0.35">
      <c r="A209" t="s">
        <v>720</v>
      </c>
      <c r="B209" t="s">
        <v>289</v>
      </c>
      <c r="C209" s="21">
        <v>143625</v>
      </c>
    </row>
    <row r="210" spans="1:3" x14ac:dyDescent="0.35">
      <c r="A210" t="s">
        <v>721</v>
      </c>
      <c r="B210" t="s">
        <v>542</v>
      </c>
      <c r="C210" s="21">
        <v>150475</v>
      </c>
    </row>
    <row r="211" spans="1:3" x14ac:dyDescent="0.35">
      <c r="A211" t="s">
        <v>616</v>
      </c>
      <c r="B211" t="s">
        <v>387</v>
      </c>
      <c r="C211" s="21">
        <v>136900</v>
      </c>
    </row>
    <row r="212" spans="1:3" x14ac:dyDescent="0.35">
      <c r="A212" t="s">
        <v>722</v>
      </c>
      <c r="B212" t="s">
        <v>289</v>
      </c>
      <c r="C212" s="21">
        <v>144910</v>
      </c>
    </row>
    <row r="213" spans="1:3" x14ac:dyDescent="0.35">
      <c r="A213" t="s">
        <v>723</v>
      </c>
      <c r="B213" t="s">
        <v>289</v>
      </c>
      <c r="C213" s="21">
        <v>153260</v>
      </c>
    </row>
    <row r="214" spans="1:3" x14ac:dyDescent="0.35">
      <c r="A214" t="s">
        <v>724</v>
      </c>
      <c r="B214" t="s">
        <v>289</v>
      </c>
      <c r="C214" s="21">
        <v>144808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8.81640625" defaultRowHeight="14.5" x14ac:dyDescent="0.35"/>
  <cols>
    <col min="1" max="1" width="31.1796875" customWidth="1"/>
    <col min="2" max="2" width="20.453125" customWidth="1"/>
    <col min="3" max="3" width="21.453125" customWidth="1"/>
  </cols>
  <sheetData>
    <row r="1" spans="1:3" x14ac:dyDescent="0.35">
      <c r="A1" t="s">
        <v>725</v>
      </c>
    </row>
    <row r="2" spans="1:3" x14ac:dyDescent="0.35">
      <c r="A2" t="s">
        <v>726</v>
      </c>
    </row>
    <row r="4" spans="1:3" x14ac:dyDescent="0.35">
      <c r="A4" s="2" t="s">
        <v>727</v>
      </c>
      <c r="B4" s="22" t="s">
        <v>728</v>
      </c>
      <c r="C4" s="22" t="s">
        <v>729</v>
      </c>
    </row>
    <row r="5" spans="1:3" x14ac:dyDescent="0.35">
      <c r="A5" t="s">
        <v>730</v>
      </c>
      <c r="B5" s="21">
        <v>84000000</v>
      </c>
      <c r="C5" s="21">
        <v>41000000</v>
      </c>
    </row>
    <row r="6" spans="1:3" x14ac:dyDescent="0.35">
      <c r="A6" t="s">
        <v>731</v>
      </c>
      <c r="B6" s="21">
        <v>90000000</v>
      </c>
      <c r="C6" s="21">
        <v>45000000</v>
      </c>
    </row>
    <row r="7" spans="1:3" x14ac:dyDescent="0.35">
      <c r="A7" t="s">
        <v>732</v>
      </c>
      <c r="B7" s="21">
        <v>298000000</v>
      </c>
      <c r="C7" s="21">
        <v>149000000</v>
      </c>
    </row>
    <row r="8" spans="1:3" x14ac:dyDescent="0.35">
      <c r="A8" t="s">
        <v>733</v>
      </c>
      <c r="B8" s="21">
        <v>81000000</v>
      </c>
      <c r="C8" s="21">
        <v>30000000</v>
      </c>
    </row>
    <row r="9" spans="1:3" x14ac:dyDescent="0.35">
      <c r="A9" t="s">
        <v>734</v>
      </c>
      <c r="B9" s="21">
        <v>88000000</v>
      </c>
      <c r="C9" s="21">
        <v>40000000</v>
      </c>
    </row>
    <row r="10" spans="1:3" x14ac:dyDescent="0.35">
      <c r="A10" t="s">
        <v>735</v>
      </c>
      <c r="B10" s="21">
        <v>209000000</v>
      </c>
      <c r="C10" s="21">
        <v>84000000</v>
      </c>
    </row>
    <row r="12" spans="1:3" x14ac:dyDescent="0.35">
      <c r="A12" t="s">
        <v>736</v>
      </c>
    </row>
    <row r="13" spans="1:3" x14ac:dyDescent="0.35">
      <c r="A13" t="s">
        <v>737</v>
      </c>
    </row>
    <row r="14" spans="1:3" x14ac:dyDescent="0.35">
      <c r="A14" t="s">
        <v>738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/>
  </sheetViews>
  <sheetFormatPr defaultColWidth="8.81640625" defaultRowHeight="14.5" x14ac:dyDescent="0.35"/>
  <cols>
    <col min="2" max="2" width="52.1796875" customWidth="1"/>
    <col min="3" max="3" width="17.453125" customWidth="1"/>
    <col min="4" max="4" width="22.6328125" customWidth="1"/>
    <col min="5" max="5" width="47.6328125" customWidth="1"/>
  </cols>
  <sheetData>
    <row r="1" spans="1:5" x14ac:dyDescent="0.35">
      <c r="A1" t="s">
        <v>806</v>
      </c>
      <c r="E1" s="2" t="s">
        <v>808</v>
      </c>
    </row>
    <row r="2" spans="1:5" x14ac:dyDescent="0.35">
      <c r="A2" t="s">
        <v>813</v>
      </c>
      <c r="E2" t="s">
        <v>809</v>
      </c>
    </row>
    <row r="3" spans="1:5" x14ac:dyDescent="0.35">
      <c r="A3" t="s">
        <v>847</v>
      </c>
      <c r="E3" t="s">
        <v>810</v>
      </c>
    </row>
    <row r="4" spans="1:5" x14ac:dyDescent="0.35">
      <c r="A4" t="s">
        <v>848</v>
      </c>
      <c r="E4" t="s">
        <v>811</v>
      </c>
    </row>
    <row r="5" spans="1:5" x14ac:dyDescent="0.35">
      <c r="E5" t="s">
        <v>812</v>
      </c>
    </row>
    <row r="6" spans="1:5" x14ac:dyDescent="0.35">
      <c r="A6" t="s">
        <v>814</v>
      </c>
    </row>
    <row r="7" spans="1:5" x14ac:dyDescent="0.35">
      <c r="A7" t="s">
        <v>815</v>
      </c>
    </row>
    <row r="8" spans="1:5" x14ac:dyDescent="0.35">
      <c r="A8" t="s">
        <v>816</v>
      </c>
    </row>
    <row r="9" spans="1:5" x14ac:dyDescent="0.35">
      <c r="A9" t="s">
        <v>818</v>
      </c>
    </row>
    <row r="10" spans="1:5" x14ac:dyDescent="0.35">
      <c r="A10" t="s">
        <v>819</v>
      </c>
    </row>
    <row r="11" spans="1:5" x14ac:dyDescent="0.35">
      <c r="A11" t="s">
        <v>820</v>
      </c>
    </row>
    <row r="13" spans="1:5" x14ac:dyDescent="0.35">
      <c r="A13" t="s">
        <v>821</v>
      </c>
      <c r="E13" s="2" t="s">
        <v>840</v>
      </c>
    </row>
    <row r="14" spans="1:5" x14ac:dyDescent="0.35">
      <c r="A14" t="s">
        <v>822</v>
      </c>
      <c r="E14" t="s">
        <v>817</v>
      </c>
    </row>
    <row r="15" spans="1:5" x14ac:dyDescent="0.35">
      <c r="A15" t="s">
        <v>823</v>
      </c>
    </row>
    <row r="16" spans="1:5" x14ac:dyDescent="0.35">
      <c r="E16" s="2" t="s">
        <v>841</v>
      </c>
    </row>
    <row r="17" spans="1:5" x14ac:dyDescent="0.35">
      <c r="A17" t="s">
        <v>829</v>
      </c>
      <c r="E17" t="s">
        <v>842</v>
      </c>
    </row>
    <row r="18" spans="1:5" x14ac:dyDescent="0.35">
      <c r="A18" t="s">
        <v>824</v>
      </c>
    </row>
    <row r="19" spans="1:5" x14ac:dyDescent="0.35">
      <c r="A19" t="s">
        <v>830</v>
      </c>
      <c r="E19" s="2" t="s">
        <v>843</v>
      </c>
    </row>
    <row r="20" spans="1:5" x14ac:dyDescent="0.35">
      <c r="A20" t="s">
        <v>832</v>
      </c>
      <c r="E20" t="s">
        <v>844</v>
      </c>
    </row>
    <row r="21" spans="1:5" x14ac:dyDescent="0.35">
      <c r="A21" t="s">
        <v>851</v>
      </c>
    </row>
    <row r="22" spans="1:5" x14ac:dyDescent="0.35">
      <c r="A22" t="s">
        <v>833</v>
      </c>
    </row>
    <row r="23" spans="1:5" x14ac:dyDescent="0.35">
      <c r="A23" t="s">
        <v>834</v>
      </c>
    </row>
    <row r="25" spans="1:5" ht="29" x14ac:dyDescent="0.35">
      <c r="B25" s="27" t="s">
        <v>825</v>
      </c>
      <c r="C25" s="3" t="s">
        <v>827</v>
      </c>
      <c r="D25" s="3" t="s">
        <v>741</v>
      </c>
      <c r="E25" s="3" t="s">
        <v>837</v>
      </c>
    </row>
    <row r="26" spans="1:5" x14ac:dyDescent="0.35">
      <c r="B26" t="s">
        <v>826</v>
      </c>
      <c r="C26">
        <v>500</v>
      </c>
      <c r="D26">
        <v>5900000</v>
      </c>
      <c r="E26">
        <v>1984</v>
      </c>
    </row>
    <row r="27" spans="1:5" x14ac:dyDescent="0.35">
      <c r="B27" t="s">
        <v>828</v>
      </c>
      <c r="C27">
        <v>500</v>
      </c>
      <c r="D27">
        <v>7050000</v>
      </c>
      <c r="E27">
        <v>1984</v>
      </c>
    </row>
    <row r="28" spans="1:5" x14ac:dyDescent="0.35">
      <c r="B28" t="s">
        <v>831</v>
      </c>
      <c r="C28">
        <v>500</v>
      </c>
      <c r="D28">
        <v>7050000</v>
      </c>
      <c r="E28">
        <v>1983</v>
      </c>
    </row>
    <row r="29" spans="1:5" x14ac:dyDescent="0.35">
      <c r="B29" t="s">
        <v>838</v>
      </c>
      <c r="C29">
        <v>1030</v>
      </c>
      <c r="D29">
        <v>6000000</v>
      </c>
      <c r="E29">
        <v>1999</v>
      </c>
    </row>
    <row r="30" spans="1:5" x14ac:dyDescent="0.35">
      <c r="B30" t="s">
        <v>835</v>
      </c>
      <c r="C30">
        <v>1800</v>
      </c>
      <c r="D30">
        <v>6000000</v>
      </c>
      <c r="E30">
        <v>2009</v>
      </c>
    </row>
    <row r="31" spans="1:5" x14ac:dyDescent="0.35">
      <c r="B31" t="s">
        <v>836</v>
      </c>
      <c r="C31">
        <v>2800</v>
      </c>
      <c r="D31">
        <v>22000000</v>
      </c>
      <c r="E31">
        <v>2014</v>
      </c>
    </row>
    <row r="33" spans="1:5" x14ac:dyDescent="0.35">
      <c r="A33" t="s">
        <v>839</v>
      </c>
    </row>
    <row r="34" spans="1:5" x14ac:dyDescent="0.35">
      <c r="A34" t="s">
        <v>852</v>
      </c>
    </row>
    <row r="35" spans="1:5" x14ac:dyDescent="0.35">
      <c r="A35" s="24">
        <v>10000000</v>
      </c>
    </row>
    <row r="37" spans="1:5" x14ac:dyDescent="0.35">
      <c r="A37" t="s">
        <v>850</v>
      </c>
    </row>
    <row r="42" spans="1:5" x14ac:dyDescent="0.35">
      <c r="A42" s="2" t="s">
        <v>863</v>
      </c>
      <c r="B42" s="30"/>
      <c r="E42" s="31"/>
    </row>
    <row r="43" spans="1:5" x14ac:dyDescent="0.35">
      <c r="A43" t="s">
        <v>864</v>
      </c>
    </row>
    <row r="44" spans="1:5" x14ac:dyDescent="0.35">
      <c r="A44" t="s">
        <v>865</v>
      </c>
    </row>
    <row r="45" spans="1:5" x14ac:dyDescent="0.35">
      <c r="A45" t="s">
        <v>866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ColWidth="8.81640625" defaultRowHeight="14.5" x14ac:dyDescent="0.35"/>
  <cols>
    <col min="1" max="1" width="16.453125" customWidth="1"/>
    <col min="2" max="2" width="12.6328125" customWidth="1"/>
  </cols>
  <sheetData>
    <row r="1" spans="1:3" x14ac:dyDescent="0.35">
      <c r="A1" s="1" t="s">
        <v>739</v>
      </c>
    </row>
    <row r="2" spans="1:3" x14ac:dyDescent="0.35">
      <c r="A2" s="2" t="s">
        <v>740</v>
      </c>
      <c r="B2" s="2" t="s">
        <v>727</v>
      </c>
      <c r="C2" s="2" t="s">
        <v>741</v>
      </c>
    </row>
    <row r="3" spans="1:3" x14ac:dyDescent="0.35">
      <c r="A3" t="s">
        <v>742</v>
      </c>
      <c r="B3" t="s">
        <v>743</v>
      </c>
      <c r="C3">
        <v>8700</v>
      </c>
    </row>
    <row r="4" spans="1:3" x14ac:dyDescent="0.35">
      <c r="A4" t="s">
        <v>744</v>
      </c>
      <c r="B4" t="s">
        <v>745</v>
      </c>
      <c r="C4">
        <v>4600</v>
      </c>
    </row>
    <row r="5" spans="1:3" x14ac:dyDescent="0.35">
      <c r="A5" t="s">
        <v>746</v>
      </c>
      <c r="B5" t="s">
        <v>747</v>
      </c>
      <c r="C5">
        <v>10500</v>
      </c>
    </row>
    <row r="6" spans="1:3" x14ac:dyDescent="0.35">
      <c r="A6" t="s">
        <v>748</v>
      </c>
      <c r="B6" t="s">
        <v>749</v>
      </c>
      <c r="C6">
        <v>6500</v>
      </c>
    </row>
    <row r="7" spans="1:3" x14ac:dyDescent="0.35">
      <c r="A7" t="s">
        <v>750</v>
      </c>
      <c r="B7" t="s">
        <v>751</v>
      </c>
      <c r="C7">
        <v>3000</v>
      </c>
    </row>
    <row r="8" spans="1:3" x14ac:dyDescent="0.35">
      <c r="A8" t="s">
        <v>752</v>
      </c>
      <c r="B8" t="s">
        <v>753</v>
      </c>
      <c r="C8">
        <v>10000</v>
      </c>
    </row>
    <row r="9" spans="1:3" x14ac:dyDescent="0.35">
      <c r="A9" t="s">
        <v>754</v>
      </c>
      <c r="B9" t="s">
        <v>755</v>
      </c>
      <c r="C9">
        <v>13000</v>
      </c>
    </row>
    <row r="10" spans="1:3" x14ac:dyDescent="0.35">
      <c r="A10" t="s">
        <v>756</v>
      </c>
      <c r="B10" t="s">
        <v>757</v>
      </c>
      <c r="C10">
        <v>9000</v>
      </c>
    </row>
    <row r="11" spans="1:3" x14ac:dyDescent="0.35">
      <c r="A11" t="s">
        <v>758</v>
      </c>
      <c r="B11" t="s">
        <v>759</v>
      </c>
      <c r="C11">
        <v>19000</v>
      </c>
    </row>
    <row r="12" spans="1:3" x14ac:dyDescent="0.35">
      <c r="A12" t="s">
        <v>760</v>
      </c>
      <c r="B12" t="s">
        <v>761</v>
      </c>
      <c r="C12">
        <v>5500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0</v>
      </c>
      <c r="B2" s="16">
        <f>'Canada EVs'!C45</f>
        <v>52673.171379499989</v>
      </c>
      <c r="C2" s="16">
        <f>$B2*'AEO 53'!F159/'AEO 53'!$E159</f>
        <v>50998.99154769555</v>
      </c>
      <c r="D2" s="16">
        <f>$B2*'AEO 53'!G159/'AEO 53'!$E159</f>
        <v>49700.881182850986</v>
      </c>
      <c r="E2" s="16">
        <f>$B2*'AEO 53'!H159/'AEO 53'!$E159</f>
        <v>48743.611666141347</v>
      </c>
      <c r="F2" s="16">
        <f>$B2*'AEO 53'!I159/'AEO 53'!$E159</f>
        <v>47898.131873557897</v>
      </c>
      <c r="G2" s="16">
        <f>$B2*'AEO 53'!J159/'AEO 53'!$E159</f>
        <v>47093.204132046885</v>
      </c>
      <c r="H2" s="16">
        <f>$B2*'AEO 53'!K159/'AEO 53'!$E159</f>
        <v>46295.313643243207</v>
      </c>
      <c r="I2" s="16">
        <f>$B2*'AEO 53'!L159/'AEO 53'!$E159</f>
        <v>45704.021269531637</v>
      </c>
      <c r="J2" s="16">
        <f>$B2*'AEO 53'!M159/'AEO 53'!$E159</f>
        <v>44921.617913441551</v>
      </c>
      <c r="K2" s="16">
        <f>$B2*'AEO 53'!N159/'AEO 53'!$E159</f>
        <v>44545.557858767963</v>
      </c>
      <c r="L2" s="16">
        <f>$B2*'AEO 53'!O159/'AEO 53'!$E159</f>
        <v>44196.383999848054</v>
      </c>
      <c r="M2" s="16">
        <f>$B2*'AEO 53'!P159/'AEO 53'!$E159</f>
        <v>43880.168830045637</v>
      </c>
      <c r="N2" s="16">
        <f>$B2*'AEO 53'!Q159/'AEO 53'!$E159</f>
        <v>43597.604936759373</v>
      </c>
      <c r="O2" s="16">
        <f>$B2*'AEO 53'!R159/'AEO 53'!$E159</f>
        <v>43347.260083760557</v>
      </c>
      <c r="P2" s="16">
        <f>$B2*'AEO 53'!S159/'AEO 53'!$E159</f>
        <v>43126.285485735687</v>
      </c>
      <c r="Q2" s="16">
        <f>$B2*'AEO 53'!T159/'AEO 53'!$E159</f>
        <v>42931.384489415803</v>
      </c>
      <c r="R2" s="16">
        <f>$B2*'AEO 53'!U159/'AEO 53'!$E159</f>
        <v>42758.726294285698</v>
      </c>
      <c r="S2" s="16">
        <f>$B2*'AEO 53'!V159/'AEO 53'!$E159</f>
        <v>42605.222886088915</v>
      </c>
      <c r="T2" s="16">
        <f>$B2*'AEO 53'!W159/'AEO 53'!$E159</f>
        <v>42468.700026695195</v>
      </c>
      <c r="U2" s="16">
        <f>$B2*'AEO 53'!X159/'AEO 53'!$E159</f>
        <v>42347.628219584323</v>
      </c>
      <c r="V2" s="16">
        <f>$B2*'AEO 53'!Y159/'AEO 53'!$E159</f>
        <v>42240.652879889436</v>
      </c>
      <c r="W2" s="16">
        <f>$B2*'AEO 53'!Z159/'AEO 53'!$E159</f>
        <v>42147.075145354385</v>
      </c>
      <c r="X2" s="16">
        <f>$B2*'AEO 53'!AA159/'AEO 53'!$E159</f>
        <v>42066.031438713129</v>
      </c>
      <c r="Y2" s="16">
        <f>$B2*'AEO 53'!AB159/'AEO 53'!$E159</f>
        <v>41997.015849578231</v>
      </c>
      <c r="Z2" s="16">
        <f>$B2*'AEO 53'!AC159/'AEO 53'!$E159</f>
        <v>41989.497001556323</v>
      </c>
      <c r="AA2" s="16">
        <f>$B2*'AEO 53'!AD159/'AEO 53'!$E159</f>
        <v>41982.342879627708</v>
      </c>
      <c r="AB2" s="16">
        <f>$B2*'AEO 53'!AE159/'AEO 53'!$E159</f>
        <v>41975.508775432543</v>
      </c>
      <c r="AC2" s="16">
        <f>$B2*'AEO 53'!AF159/'AEO 53'!$E159</f>
        <v>41969.076262118579</v>
      </c>
      <c r="AD2" s="16">
        <f>$B2*'AEO 53'!AG159/'AEO 53'!$E159</f>
        <v>41962.807679457299</v>
      </c>
      <c r="AE2" s="16">
        <f>$B2*'AEO 53'!AH159/'AEO 53'!$E159</f>
        <v>41956.781463167681</v>
      </c>
      <c r="AF2" s="16">
        <f>$B2*'AEO 53'!AI159/'AEO 53'!$E159</f>
        <v>41951.084676897801</v>
      </c>
      <c r="AG2" s="16">
        <f>$B2*'AEO 53'!AJ159/'AEO 53'!$E159</f>
        <v>41945.55809613812</v>
      </c>
      <c r="AH2" s="16">
        <f>$B2*'AEO 53'!AK159/'AEO 53'!$E159</f>
        <v>41940.184465030448</v>
      </c>
      <c r="AI2" s="16">
        <f>$B2*'AEO 53'!AL159/'AEO 53'!$E159</f>
        <v>41934.891622713345</v>
      </c>
    </row>
    <row r="3" spans="1:35" x14ac:dyDescent="0.35">
      <c r="A3" t="s">
        <v>1</v>
      </c>
      <c r="B3" s="16">
        <f>(AVERAGE('AEO 53'!E101,'AEO 53'!E103)*10^3*cpi_2016to2012)*(USD_to_CAN)</f>
        <v>37228.778237629114</v>
      </c>
      <c r="C3" s="16">
        <f>(AVERAGE('AEO 53'!F101,'AEO 53'!F103)*10^3*cpi_2016to2012)*(USD_to_CAN)</f>
        <v>37351.382019330114</v>
      </c>
      <c r="D3" s="16">
        <f>(AVERAGE('AEO 53'!G101,'AEO 53'!G103)*10^3*cpi_2016to2012)*(USD_to_CAN)</f>
        <v>37524.715538229095</v>
      </c>
      <c r="E3" s="16">
        <f>(AVERAGE('AEO 53'!H101,'AEO 53'!H103)*10^3*cpi_2016to2012)*(USD_to_CAN)</f>
        <v>37712.18144221363</v>
      </c>
      <c r="F3" s="16">
        <f>(AVERAGE('AEO 53'!I101,'AEO 53'!I103)*10^3*cpi_2016to2012)*(USD_to_CAN)</f>
        <v>37935.73637446823</v>
      </c>
      <c r="G3" s="16">
        <f>(AVERAGE('AEO 53'!J101,'AEO 53'!J103)*10^3*cpi_2016to2012)*(USD_to_CAN)</f>
        <v>38141.133095032717</v>
      </c>
      <c r="H3" s="16">
        <f>(AVERAGE('AEO 53'!K101,'AEO 53'!K103)*10^3*cpi_2016to2012)*(USD_to_CAN)</f>
        <v>38340.991786953433</v>
      </c>
      <c r="I3" s="16">
        <f>(AVERAGE('AEO 53'!L101,'AEO 53'!L103)*10^3*cpi_2016to2012)*(USD_to_CAN)</f>
        <v>38424.227728817685</v>
      </c>
      <c r="J3" s="16">
        <f>(AVERAGE('AEO 53'!M101,'AEO 53'!M103)*10^3*cpi_2016to2012)*(USD_to_CAN)</f>
        <v>38724.963901169918</v>
      </c>
      <c r="K3" s="16">
        <f>(AVERAGE('AEO 53'!N101,'AEO 53'!N103)*10^3*cpi_2016to2012)*(USD_to_CAN)</f>
        <v>38741.590756589074</v>
      </c>
      <c r="L3" s="16">
        <f>(AVERAGE('AEO 53'!O101,'AEO 53'!O103)*10^3*cpi_2016to2012)*(USD_to_CAN)</f>
        <v>38763.212937419354</v>
      </c>
      <c r="M3" s="16">
        <f>(AVERAGE('AEO 53'!P101,'AEO 53'!P103)*10^3*cpi_2016to2012)*(USD_to_CAN)</f>
        <v>38786.660663874769</v>
      </c>
      <c r="N3" s="16">
        <f>(AVERAGE('AEO 53'!Q101,'AEO 53'!Q103)*10^3*cpi_2016to2012)*(USD_to_CAN)</f>
        <v>38805.596340919896</v>
      </c>
      <c r="O3" s="16">
        <f>(AVERAGE('AEO 53'!R101,'AEO 53'!R103)*10^3*cpi_2016to2012)*(USD_to_CAN)</f>
        <v>38818.621218503526</v>
      </c>
      <c r="P3" s="16">
        <f>(AVERAGE('AEO 53'!S101,'AEO 53'!S103)*10^3*cpi_2016to2012)*(USD_to_CAN)</f>
        <v>38830.566092097455</v>
      </c>
      <c r="Q3" s="16">
        <f>(AVERAGE('AEO 53'!T101,'AEO 53'!T103)*10^3*cpi_2016to2012)*(USD_to_CAN)</f>
        <v>38843.81099777903</v>
      </c>
      <c r="R3" s="16">
        <f>(AVERAGE('AEO 53'!U101,'AEO 53'!U103)*10^3*cpi_2016to2012)*(USD_to_CAN)</f>
        <v>38864.056038460571</v>
      </c>
      <c r="S3" s="16">
        <f>(AVERAGE('AEO 53'!V101,'AEO 53'!V103)*10^3*cpi_2016to2012)*(USD_to_CAN)</f>
        <v>38881.936268223384</v>
      </c>
      <c r="T3" s="16">
        <f>(AVERAGE('AEO 53'!W101,'AEO 53'!W103)*10^3*cpi_2016to2012)*(USD_to_CAN)</f>
        <v>38901.723571879738</v>
      </c>
      <c r="U3" s="16">
        <f>(AVERAGE('AEO 53'!X101,'AEO 53'!X103)*10^3*cpi_2016to2012)*(USD_to_CAN)</f>
        <v>38917.015524686816</v>
      </c>
      <c r="V3" s="16">
        <f>(AVERAGE('AEO 53'!Y101,'AEO 53'!Y103)*10^3*cpi_2016to2012)*(USD_to_CAN)</f>
        <v>38937.015489428915</v>
      </c>
      <c r="W3" s="16">
        <f>(AVERAGE('AEO 53'!Z101,'AEO 53'!Z103)*10^3*cpi_2016to2012)*(USD_to_CAN)</f>
        <v>38956.813598036511</v>
      </c>
      <c r="X3" s="16">
        <f>(AVERAGE('AEO 53'!AA101,'AEO 53'!AA103)*10^3*cpi_2016to2012)*(USD_to_CAN)</f>
        <v>38973.917344712587</v>
      </c>
      <c r="Y3" s="16">
        <f>(AVERAGE('AEO 53'!AB101,'AEO 53'!AB103)*10^3*cpi_2016to2012)*(USD_to_CAN)</f>
        <v>38990.248537375141</v>
      </c>
      <c r="Z3" s="16">
        <f>(AVERAGE('AEO 53'!AC101,'AEO 53'!AC103)*10^3*cpi_2016to2012)*(USD_to_CAN)</f>
        <v>39007.548246575941</v>
      </c>
      <c r="AA3" s="16">
        <f>(AVERAGE('AEO 53'!AD101,'AEO 53'!AD103)*10^3*cpi_2016to2012)*(USD_to_CAN)</f>
        <v>39026.023730925153</v>
      </c>
      <c r="AB3" s="16">
        <f>(AVERAGE('AEO 53'!AE101,'AEO 53'!AE103)*10^3*cpi_2016to2012)*(USD_to_CAN)</f>
        <v>39044.184889420154</v>
      </c>
      <c r="AC3" s="16">
        <f>(AVERAGE('AEO 53'!AF101,'AEO 53'!AF103)*10^3*cpi_2016to2012)*(USD_to_CAN)</f>
        <v>39060.94238652246</v>
      </c>
      <c r="AD3" s="16">
        <f>(AVERAGE('AEO 53'!AG101,'AEO 53'!AG103)*10^3*cpi_2016to2012)*(USD_to_CAN)</f>
        <v>39078.292682540436</v>
      </c>
      <c r="AE3" s="16">
        <f>(AVERAGE('AEO 53'!AH101,'AEO 53'!AH103)*10^3*cpi_2016to2012)*(USD_to_CAN)</f>
        <v>39094.9539173499</v>
      </c>
      <c r="AF3" s="16">
        <f>(AVERAGE('AEO 53'!AI101,'AEO 53'!AI103)*10^3*cpi_2016to2012)*(USD_to_CAN)</f>
        <v>39108.955660752297</v>
      </c>
      <c r="AG3" s="16">
        <f>(AVERAGE('AEO 53'!AJ101,'AEO 53'!AJ103)*10^3*cpi_2016to2012)*(USD_to_CAN)</f>
        <v>39124.023165254104</v>
      </c>
      <c r="AH3" s="16">
        <f>(AVERAGE('AEO 53'!AK101,'AEO 53'!AK103)*10^3*cpi_2016to2012)*(USD_to_CAN)</f>
        <v>39137.909000997766</v>
      </c>
      <c r="AI3" s="16">
        <f>(AVERAGE('AEO 53'!AL101,'AEO 53'!AL103)*10^3*cpi_2016to2012)*(USD_to_CAN)</f>
        <v>39149.668717018219</v>
      </c>
    </row>
    <row r="4" spans="1:35" x14ac:dyDescent="0.35">
      <c r="A4" t="s">
        <v>2</v>
      </c>
      <c r="B4" s="16">
        <f>(AVERAGE('AEO 53'!E19:E20)*10^3*cpi_2016to2012)*(USD_to_CAN)</f>
        <v>31501.300981315675</v>
      </c>
      <c r="C4" s="16">
        <f>(AVERAGE('AEO 53'!F19:F20)*10^3*cpi_2016to2012)*(USD_to_CAN)</f>
        <v>31630.183421954429</v>
      </c>
      <c r="D4" s="16">
        <f>(AVERAGE('AEO 53'!G19:G20)*10^3*cpi_2016to2012)*(USD_to_CAN)</f>
        <v>31824.396526853128</v>
      </c>
      <c r="E4" s="16">
        <f>(AVERAGE('AEO 53'!H19:H20)*10^3*cpi_2016to2012)*(USD_to_CAN)</f>
        <v>32009.292816979527</v>
      </c>
      <c r="F4" s="16">
        <f>(AVERAGE('AEO 53'!I19:I20)*10^3*cpi_2016to2012)*(USD_to_CAN)</f>
        <v>32229.565499728422</v>
      </c>
      <c r="G4" s="16">
        <f>(AVERAGE('AEO 53'!J19:J20)*10^3*cpi_2016to2012)*(USD_to_CAN)</f>
        <v>32419.868194547162</v>
      </c>
      <c r="H4" s="16">
        <f>(AVERAGE('AEO 53'!K19:K20)*10^3*cpi_2016to2012)*(USD_to_CAN)</f>
        <v>32615.95497621741</v>
      </c>
      <c r="I4" s="16">
        <f>(AVERAGE('AEO 53'!L19:L20)*10^3*cpi_2016to2012)*(USD_to_CAN)</f>
        <v>32709.104460842806</v>
      </c>
      <c r="J4" s="16">
        <f>(AVERAGE('AEO 53'!M19:M20)*10^3*cpi_2016to2012)*(USD_to_CAN)</f>
        <v>33030.3209271331</v>
      </c>
      <c r="K4" s="16">
        <f>(AVERAGE('AEO 53'!N19:N20)*10^3*cpi_2016to2012)*(USD_to_CAN)</f>
        <v>33046.791110759288</v>
      </c>
      <c r="L4" s="16">
        <f>(AVERAGE('AEO 53'!O19:O20)*10^3*cpi_2016to2012)*(USD_to_CAN)</f>
        <v>33067.654980466308</v>
      </c>
      <c r="M4" s="16">
        <f>(AVERAGE('AEO 53'!P19:P20)*10^3*cpi_2016to2012)*(USD_to_CAN)</f>
        <v>33090.352253944802</v>
      </c>
      <c r="N4" s="16">
        <f>(AVERAGE('AEO 53'!Q19:Q20)*10^3*cpi_2016to2012)*(USD_to_CAN)</f>
        <v>33108.913195635621</v>
      </c>
      <c r="O4" s="16">
        <f>(AVERAGE('AEO 53'!R19:R20)*10^3*cpi_2016to2012)*(USD_to_CAN)</f>
        <v>33121.522082596566</v>
      </c>
      <c r="P4" s="16">
        <f>(AVERAGE('AEO 53'!S19:S20)*10^3*cpi_2016to2012)*(USD_to_CAN)</f>
        <v>33133.244963555982</v>
      </c>
      <c r="Q4" s="16">
        <f>(AVERAGE('AEO 53'!T19:T20)*10^3*cpi_2016to2012)*(USD_to_CAN)</f>
        <v>33146.214342980966</v>
      </c>
      <c r="R4" s="16">
        <f>(AVERAGE('AEO 53'!U19:U20)*10^3*cpi_2016to2012)*(USD_to_CAN)</f>
        <v>33165.842519173631</v>
      </c>
      <c r="S4" s="16">
        <f>(AVERAGE('AEO 53'!V19:V20)*10^3*cpi_2016to2012)*(USD_to_CAN)</f>
        <v>33183.272870057604</v>
      </c>
      <c r="T4" s="16">
        <f>(AVERAGE('AEO 53'!W19:W20)*10^3*cpi_2016to2012)*(USD_to_CAN)</f>
        <v>33202.528275432553</v>
      </c>
      <c r="U4" s="16">
        <f>(AVERAGE('AEO 53'!X19:X20)*10^3*cpi_2016to2012)*(USD_to_CAN)</f>
        <v>33217.380663177893</v>
      </c>
      <c r="V4" s="16">
        <f>(AVERAGE('AEO 53'!Y19:Y20)*10^3*cpi_2016to2012)*(USD_to_CAN)</f>
        <v>33236.770639309172</v>
      </c>
      <c r="W4" s="16">
        <f>(AVERAGE('AEO 53'!Z19:Z20)*10^3*cpi_2016to2012)*(USD_to_CAN)</f>
        <v>33255.926344452244</v>
      </c>
      <c r="X4" s="16">
        <f>(AVERAGE('AEO 53'!AA19:AA20)*10^3*cpi_2016to2012)*(USD_to_CAN)</f>
        <v>33272.362639822291</v>
      </c>
      <c r="Y4" s="16">
        <f>(AVERAGE('AEO 53'!AB19:AB20)*10^3*cpi_2016to2012)*(USD_to_CAN)</f>
        <v>33288.101524703306</v>
      </c>
      <c r="Z4" s="16">
        <f>(AVERAGE('AEO 53'!AC19:AC20)*10^3*cpi_2016to2012)*(USD_to_CAN)</f>
        <v>33304.779949207928</v>
      </c>
      <c r="AA4" s="16">
        <f>(AVERAGE('AEO 53'!AD19:AD20)*10^3*cpi_2016to2012)*(USD_to_CAN)</f>
        <v>33322.556549665664</v>
      </c>
      <c r="AB4" s="16">
        <f>(AVERAGE('AEO 53'!AE19:AE20)*10^3*cpi_2016to2012)*(USD_to_CAN)</f>
        <v>33339.998196635017</v>
      </c>
      <c r="AC4" s="16">
        <f>(AVERAGE('AEO 53'!AF19:AF20)*10^3*cpi_2016to2012)*(USD_to_CAN)</f>
        <v>33356.04207582146</v>
      </c>
      <c r="AD4" s="16">
        <f>(AVERAGE('AEO 53'!AG19:AG20)*10^3*cpi_2016to2012)*(USD_to_CAN)</f>
        <v>33372.637007521051</v>
      </c>
      <c r="AE4" s="16">
        <f>(AVERAGE('AEO 53'!AH19:AH20)*10^3*cpi_2016to2012)*(USD_to_CAN)</f>
        <v>33388.556138634085</v>
      </c>
      <c r="AF4" s="16">
        <f>(AVERAGE('AEO 53'!AI19:AI20)*10^3*cpi_2016to2012)*(USD_to_CAN)</f>
        <v>33401.897306608516</v>
      </c>
      <c r="AG4" s="16">
        <f>(AVERAGE('AEO 53'!AJ19:AJ20)*10^3*cpi_2016to2012)*(USD_to_CAN)</f>
        <v>33416.239405974913</v>
      </c>
      <c r="AH4" s="16">
        <f>(AVERAGE('AEO 53'!AK19:AK20)*10^3*cpi_2016to2012)*(USD_to_CAN)</f>
        <v>33429.446003193007</v>
      </c>
      <c r="AI4" s="16">
        <f>(AVERAGE('AEO 53'!AL19:AL20)*10^3*cpi_2016to2012)*(USD_to_CAN)</f>
        <v>33440.626180919768</v>
      </c>
    </row>
    <row r="5" spans="1:35" x14ac:dyDescent="0.35">
      <c r="A5" t="s">
        <v>3</v>
      </c>
      <c r="B5" s="16">
        <f>(AVERAGE('AEO 53'!E33:E34)*10^3*cpi_2016to2012)*(USD_to_CAN)</f>
        <v>35143.750235113104</v>
      </c>
      <c r="C5" s="16">
        <f>(AVERAGE('AEO 53'!F33:F34)*10^3*cpi_2016to2012)*(USD_to_CAN)</f>
        <v>35055.206606520107</v>
      </c>
      <c r="D5" s="16">
        <f>(AVERAGE('AEO 53'!G33:G34)*10^3*cpi_2016to2012)*(USD_to_CAN)</f>
        <v>35069.145484751672</v>
      </c>
      <c r="E5" s="16">
        <f>(AVERAGE('AEO 53'!H33:H34)*10^3*cpi_2016to2012)*(USD_to_CAN)</f>
        <v>35037.118627013049</v>
      </c>
      <c r="F5" s="16">
        <f>(AVERAGE('AEO 53'!I33:I34)*10^3*cpi_2016to2012)*(USD_to_CAN)</f>
        <v>35113.377026048096</v>
      </c>
      <c r="G5" s="16">
        <f>(AVERAGE('AEO 53'!J33:J34)*10^3*cpi_2016to2012)*(USD_to_CAN)</f>
        <v>35180.206140591137</v>
      </c>
      <c r="H5" s="16">
        <f>(AVERAGE('AEO 53'!K33:K34)*10^3*cpi_2016to2012)*(USD_to_CAN)</f>
        <v>35228.558297382544</v>
      </c>
      <c r="I5" s="16">
        <f>(AVERAGE('AEO 53'!L33:L34)*10^3*cpi_2016to2012)*(USD_to_CAN)</f>
        <v>35207.880567517313</v>
      </c>
      <c r="J5" s="16">
        <f>(AVERAGE('AEO 53'!M33:M34)*10^3*cpi_2016to2012)*(USD_to_CAN)</f>
        <v>35312.289302467172</v>
      </c>
      <c r="K5" s="16">
        <f>(AVERAGE('AEO 53'!N33:N34)*10^3*cpi_2016to2012)*(USD_to_CAN)</f>
        <v>35226.34279124454</v>
      </c>
      <c r="L5" s="16">
        <f>(AVERAGE('AEO 53'!O33:O34)*10^3*cpi_2016to2012)*(USD_to_CAN)</f>
        <v>35144.941235420054</v>
      </c>
      <c r="M5" s="16">
        <f>(AVERAGE('AEO 53'!P33:P34)*10^3*cpi_2016to2012)*(USD_to_CAN)</f>
        <v>35110.398788579507</v>
      </c>
      <c r="N5" s="16">
        <f>(AVERAGE('AEO 53'!Q33:Q34)*10^3*cpi_2016to2012)*(USD_to_CAN)</f>
        <v>35097.795304094179</v>
      </c>
      <c r="O5" s="16">
        <f>(AVERAGE('AEO 53'!R33:R34)*10^3*cpi_2016to2012)*(USD_to_CAN)</f>
        <v>35087.265387978303</v>
      </c>
      <c r="P5" s="16">
        <f>(AVERAGE('AEO 53'!S33:S34)*10^3*cpi_2016to2012)*(USD_to_CAN)</f>
        <v>35090.433694361862</v>
      </c>
      <c r="Q5" s="16">
        <f>(AVERAGE('AEO 53'!T33:T34)*10^3*cpi_2016to2012)*(USD_to_CAN)</f>
        <v>35094.776302491358</v>
      </c>
      <c r="R5" s="16">
        <f>(AVERAGE('AEO 53'!U33:U34)*10^3*cpi_2016to2012)*(USD_to_CAN)</f>
        <v>35109.363968931357</v>
      </c>
      <c r="S5" s="16">
        <f>(AVERAGE('AEO 53'!V33:V34)*10^3*cpi_2016to2012)*(USD_to_CAN)</f>
        <v>35115.196678063461</v>
      </c>
      <c r="T5" s="16">
        <f>(AVERAGE('AEO 53'!W33:W34)*10^3*cpi_2016to2012)*(USD_to_CAN)</f>
        <v>35132.499825203304</v>
      </c>
      <c r="U5" s="16">
        <f>(AVERAGE('AEO 53'!X33:X34)*10^3*cpi_2016to2012)*(USD_to_CAN)</f>
        <v>35147.593850949066</v>
      </c>
      <c r="V5" s="16">
        <f>(AVERAGE('AEO 53'!Y33:Y34)*10^3*cpi_2016to2012)*(USD_to_CAN)</f>
        <v>35158.629635236553</v>
      </c>
      <c r="W5" s="16">
        <f>(AVERAGE('AEO 53'!Z33:Z34)*10^3*cpi_2016to2012)*(USD_to_CAN)</f>
        <v>35174.647484313173</v>
      </c>
      <c r="X5" s="16">
        <f>(AVERAGE('AEO 53'!AA33:AA34)*10^3*cpi_2016to2012)*(USD_to_CAN)</f>
        <v>35195.424423276141</v>
      </c>
      <c r="Y5" s="16">
        <f>(AVERAGE('AEO 53'!AB33:AB34)*10^3*cpi_2016to2012)*(USD_to_CAN)</f>
        <v>35207.770553468334</v>
      </c>
      <c r="Z5" s="16">
        <f>(AVERAGE('AEO 53'!AC33:AC34)*10^3*cpi_2016to2012)*(USD_to_CAN)</f>
        <v>35217.433617814415</v>
      </c>
      <c r="AA5" s="16">
        <f>(AVERAGE('AEO 53'!AD33:AD34)*10^3*cpi_2016to2012)*(USD_to_CAN)</f>
        <v>35232.084640559398</v>
      </c>
      <c r="AB5" s="16">
        <f>(AVERAGE('AEO 53'!AE33:AE34)*10^3*cpi_2016to2012)*(USD_to_CAN)</f>
        <v>35247.340740573731</v>
      </c>
      <c r="AC5" s="16">
        <f>(AVERAGE('AEO 53'!AF33:AF34)*10^3*cpi_2016to2012)*(USD_to_CAN)</f>
        <v>35258.179088934048</v>
      </c>
      <c r="AD5" s="16">
        <f>(AVERAGE('AEO 53'!AG33:AG34)*10^3*cpi_2016to2012)*(USD_to_CAN)</f>
        <v>35271.835073896815</v>
      </c>
      <c r="AE5" s="16">
        <f>(AVERAGE('AEO 53'!AH33:AH34)*10^3*cpi_2016to2012)*(USD_to_CAN)</f>
        <v>35288.828806523932</v>
      </c>
      <c r="AF5" s="16">
        <f>(AVERAGE('AEO 53'!AI33:AI34)*10^3*cpi_2016to2012)*(USD_to_CAN)</f>
        <v>35308.081265093999</v>
      </c>
      <c r="AG5" s="16">
        <f>(AVERAGE('AEO 53'!AJ33:AJ34)*10^3*cpi_2016to2012)*(USD_to_CAN)</f>
        <v>35319.886165455988</v>
      </c>
      <c r="AH5" s="16">
        <f>(AVERAGE('AEO 53'!AK33:AK34)*10^3*cpi_2016to2012)*(USD_to_CAN)</f>
        <v>35334.751813823299</v>
      </c>
      <c r="AI5" s="16">
        <f>(AVERAGE('AEO 53'!AL33:AL34)*10^3*cpi_2016to2012)*(USD_to_CAN)</f>
        <v>35345.12112907305</v>
      </c>
    </row>
    <row r="6" spans="1:35" x14ac:dyDescent="0.35">
      <c r="A6" t="s">
        <v>4</v>
      </c>
      <c r="B6" s="16">
        <f>'Canada EVs'!C46</f>
        <v>69413.117086956525</v>
      </c>
      <c r="C6" s="16">
        <f>$B6*AVERAGE('AEO 53'!F60:F62)/AVERAGE('AEO 53'!$E60:$E62)</f>
        <v>68229.958520365719</v>
      </c>
      <c r="D6" s="16">
        <f>$B6*AVERAGE('AEO 53'!G60:G62)/AVERAGE('AEO 53'!$E60:$E62)</f>
        <v>67402.554000085947</v>
      </c>
      <c r="E6" s="16">
        <f>$B6*AVERAGE('AEO 53'!H60:H62)/AVERAGE('AEO 53'!$E60:$E62)</f>
        <v>66815.828335068916</v>
      </c>
      <c r="F6" s="16">
        <f>$B6*AVERAGE('AEO 53'!I60:I62)/AVERAGE('AEO 53'!$E60:$E62)</f>
        <v>66360.268655138105</v>
      </c>
      <c r="G6" s="16">
        <f>$B6*AVERAGE('AEO 53'!J60:J62)/AVERAGE('AEO 53'!$E60:$E62)</f>
        <v>65920.333407346596</v>
      </c>
      <c r="H6" s="16">
        <f>$B6*AVERAGE('AEO 53'!K60:K62)/AVERAGE('AEO 53'!$E60:$E62)</f>
        <v>65416.155368629763</v>
      </c>
      <c r="I6" s="16">
        <f>$B6*AVERAGE('AEO 53'!L60:L62)/AVERAGE('AEO 53'!$E60:$E62)</f>
        <v>64852.380361896983</v>
      </c>
      <c r="J6" s="16">
        <f>$B6*AVERAGE('AEO 53'!M60:M62)/AVERAGE('AEO 53'!$E60:$E62)</f>
        <v>64225.483717086106</v>
      </c>
      <c r="K6" s="16">
        <f>$B6*AVERAGE('AEO 53'!N60:N62)/AVERAGE('AEO 53'!$E60:$E62)</f>
        <v>63739.139441119238</v>
      </c>
      <c r="L6" s="16">
        <f>$B6*AVERAGE('AEO 53'!O60:O62)/AVERAGE('AEO 53'!$E60:$E62)</f>
        <v>63285.818402984682</v>
      </c>
      <c r="M6" s="16">
        <f>$B6*AVERAGE('AEO 53'!P60:P62)/AVERAGE('AEO 53'!$E60:$E62)</f>
        <v>62896.487870214129</v>
      </c>
      <c r="N6" s="16">
        <f>$B6*AVERAGE('AEO 53'!Q60:Q62)/AVERAGE('AEO 53'!$E60:$E62)</f>
        <v>62557.621777505112</v>
      </c>
      <c r="O6" s="16">
        <f>$B6*AVERAGE('AEO 53'!R60:R62)/AVERAGE('AEO 53'!$E60:$E62)</f>
        <v>62269.81419977903</v>
      </c>
      <c r="P6" s="16">
        <f>$B6*AVERAGE('AEO 53'!S60:S62)/AVERAGE('AEO 53'!$E60:$E62)</f>
        <v>62032.275828682185</v>
      </c>
      <c r="Q6" s="16">
        <f>$B6*AVERAGE('AEO 53'!T60:T62)/AVERAGE('AEO 53'!$E60:$E62)</f>
        <v>61840.29593796574</v>
      </c>
      <c r="R6" s="16">
        <f>$B6*AVERAGE('AEO 53'!U60:U62)/AVERAGE('AEO 53'!$E60:$E62)</f>
        <v>61692.954889183136</v>
      </c>
      <c r="S6" s="16">
        <f>$B6*AVERAGE('AEO 53'!V60:V62)/AVERAGE('AEO 53'!$E60:$E62)</f>
        <v>61569.08581905633</v>
      </c>
      <c r="T6" s="16">
        <f>$B6*AVERAGE('AEO 53'!W60:W62)/AVERAGE('AEO 53'!$E60:$E62)</f>
        <v>61468.601840856732</v>
      </c>
      <c r="U6" s="16">
        <f>$B6*AVERAGE('AEO 53'!X60:X62)/AVERAGE('AEO 53'!$E60:$E62)</f>
        <v>61379.384873016264</v>
      </c>
      <c r="V6" s="16">
        <f>$B6*AVERAGE('AEO 53'!Y60:Y62)/AVERAGE('AEO 53'!$E60:$E62)</f>
        <v>61310.75116181303</v>
      </c>
      <c r="W6" s="16">
        <f>$B6*AVERAGE('AEO 53'!Z60:Z62)/AVERAGE('AEO 53'!$E60:$E62)</f>
        <v>61254.40721197892</v>
      </c>
      <c r="X6" s="16">
        <f>$B6*AVERAGE('AEO 53'!AA60:AA62)/AVERAGE('AEO 53'!$E60:$E62)</f>
        <v>61202.888616065677</v>
      </c>
      <c r="Y6" s="16">
        <f>$B6*AVERAGE('AEO 53'!AB60:AB62)/AVERAGE('AEO 53'!$E60:$E62)</f>
        <v>61159.631587164833</v>
      </c>
      <c r="Z6" s="16">
        <f>$B6*AVERAGE('AEO 53'!AC60:AC62)/AVERAGE('AEO 53'!$E60:$E62)</f>
        <v>61179.146032357596</v>
      </c>
      <c r="AA6" s="16">
        <f>$B6*AVERAGE('AEO 53'!AD60:AD62)/AVERAGE('AEO 53'!$E60:$E62)</f>
        <v>61200.871901817161</v>
      </c>
      <c r="AB6" s="16">
        <f>$B6*AVERAGE('AEO 53'!AE60:AE62)/AVERAGE('AEO 53'!$E60:$E62)</f>
        <v>61222.381077869286</v>
      </c>
      <c r="AC6" s="16">
        <f>$B6*AVERAGE('AEO 53'!AF60:AF62)/AVERAGE('AEO 53'!$E60:$E62)</f>
        <v>61243.060119273556</v>
      </c>
      <c r="AD6" s="16">
        <f>$B6*AVERAGE('AEO 53'!AG60:AG62)/AVERAGE('AEO 53'!$E60:$E62)</f>
        <v>61263.985165270838</v>
      </c>
      <c r="AE6" s="16">
        <f>$B6*AVERAGE('AEO 53'!AH60:AH62)/AVERAGE('AEO 53'!$E60:$E62)</f>
        <v>61284.098919525233</v>
      </c>
      <c r="AF6" s="16">
        <f>$B6*AVERAGE('AEO 53'!AI60:AI62)/AVERAGE('AEO 53'!$E60:$E62)</f>
        <v>61301.171114865007</v>
      </c>
      <c r="AG6" s="16">
        <f>$B6*AVERAGE('AEO 53'!AJ60:AJ62)/AVERAGE('AEO 53'!$E60:$E62)</f>
        <v>61319.568071108733</v>
      </c>
      <c r="AH6" s="16">
        <f>$B6*AVERAGE('AEO 53'!AK60:AK62)/AVERAGE('AEO 53'!$E60:$E62)</f>
        <v>61336.183326002356</v>
      </c>
      <c r="AI6" s="16">
        <f>$B6*AVERAGE('AEO 53'!AL60:AL62)/AVERAGE('AEO 53'!$E60:$E62)</f>
        <v>61349.47647206251</v>
      </c>
    </row>
    <row r="7" spans="1:35" x14ac:dyDescent="0.35">
      <c r="A7" t="s">
        <v>5</v>
      </c>
      <c r="B7">
        <f t="shared" ref="B7:AI7" si="0">0*(USD_to_CAN)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</vt:i4>
      </vt:variant>
    </vt:vector>
  </HeadingPairs>
  <TitlesOfParts>
    <vt:vector size="27" baseType="lpstr">
      <vt:lpstr>About</vt:lpstr>
      <vt:lpstr>AEO 53</vt:lpstr>
      <vt:lpstr>Canada EVs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cpi_CAD_2017to2015</vt:lpstr>
      <vt:lpstr>USD_to_CAD_2</vt:lpstr>
      <vt:lpstr>USD_to_CAN</vt:lpstr>
      <vt:lpstr>USD_to_CAN1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2018-01-30T03:22:44Z</dcterms:modified>
</cp:coreProperties>
</file>