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195D0F34-B5C6-4D17-A990-3BB6A8AE1507}" xr6:coauthVersionLast="47" xr6:coauthVersionMax="47" xr10:uidLastSave="{00000000-0000-0000-0000-000000000000}"/>
  <bookViews>
    <workbookView xWindow="0" yWindow="0" windowWidth="18270" windowHeight="10200"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2" l="1"/>
  <c r="L32" i="22"/>
  <c r="M32" i="22"/>
  <c r="N32" i="22"/>
  <c r="O32" i="22"/>
  <c r="P32" i="22"/>
  <c r="Q32" i="22"/>
  <c r="R32" i="22"/>
  <c r="S32" i="22"/>
  <c r="J32" i="22"/>
  <c r="Q2" i="22"/>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J4" i="21"/>
  <c r="N11" i="22" s="1"/>
  <c r="N36" i="22" s="1"/>
  <c r="J7" i="21"/>
  <c r="I5" i="21"/>
  <c r="J5" i="21" s="1"/>
  <c r="N12" i="22" s="1"/>
  <c r="N37" i="22" s="1"/>
  <c r="J9" i="21"/>
  <c r="J5" i="20"/>
  <c r="H3" i="21" l="1"/>
  <c r="I3" i="21"/>
  <c r="J12" i="20"/>
  <c r="J13" i="20"/>
  <c r="Q3" i="22" l="1"/>
  <c r="R3" i="22" s="1"/>
  <c r="J3" i="21"/>
  <c r="N9" i="22" s="1"/>
  <c r="N34" i="22" s="1"/>
  <c r="R2"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<sst xmlns="http://schemas.openxmlformats.org/spreadsheetml/2006/main" count="17678" uniqueCount="1986">
  <si>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</si>
  <si>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</si>
  <si>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</si>
  <si>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</si>
  <si>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</si>
  <si>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</si>
  <si>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</si>
  <si>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</si>
  <si>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</si>
  <si>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</si>
  <si>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</si>
  <si>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</si>
  <si>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</si>
  <si>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</si>
  <si>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</si>
  <si>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</si>
  <si>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</si>
  <si>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</si>
  <si>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</si>
  <si>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</si>
  <si>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</si>
  <si>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</si>
  <si>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</si>
  <si>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</si>
  <si>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</si>
  <si>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</si>
  <si>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</si>
  <si>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</si>
  <si>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</si>
  <si>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</si>
  <si>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</si>
  <si>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</si>
  <si>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</si>
  <si>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</si>
  <si>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</si>
  <si>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</si>
  <si>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</si>
  <si>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</si>
  <si>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</si>
  <si>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</si>
  <si>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</si>
  <si>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</si>
  <si>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</si>
  <si>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</si>
  <si>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</si>
  <si>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</si>
  <si>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</si>
  <si>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</si>
  <si>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</si>
  <si>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</si>
  <si>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</si>
  <si>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</si>
  <si>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</si>
  <si>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</si>
  <si>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</si>
  <si>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</si>
  <si>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</si>
  <si>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</si>
  <si>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</si>
  <si>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</si>
  <si>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</si>
  <si>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</si>
  <si>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</si>
  <si>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</si>
  <si>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</si>
  <si>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</si>
  <si>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</si>
  <si>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</si>
  <si>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</si>
  <si>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</si>
  <si>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</si>
  <si>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</si>
  <si>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</si>
  <si>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</si>
  <si>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</si>
  <si>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</si>
  <si>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</si>
  <si>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</si>
  <si>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</si>
  <si>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</si>
  <si>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</si>
  <si>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</si>
  <si>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</si>
  <si>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</si>
  <si>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</si>
  <si>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</si>
  <si>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</si>
  <si>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</si>
  <si>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</si>
  <si>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</si>
  <si>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</si>
  <si>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</si>
  <si>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</si>
  <si>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</si>
  <si>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</si>
  <si>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</si>
  <si>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</si>
  <si>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</si>
  <si>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</si>
  <si>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</si>
  <si>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</si>
  <si>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</si>
  <si>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</si>
  <si>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</si>
  <si>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</si>
  <si>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</si>
  <si>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</si>
  <si>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</si>
  <si>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</si>
  <si>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</si>
  <si>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</si>
  <si>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</si>
  <si>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</si>
  <si>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</si>
  <si>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</si>
  <si>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</si>
  <si>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</si>
  <si>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</si>
  <si>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</si>
  <si>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</si>
  <si>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</si>
  <si>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</si>
  <si>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</si>
  <si>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</si>
  <si>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</si>
  <si>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</si>
  <si>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</si>
  <si>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</si>
  <si>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</si>
  <si>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</si>
  <si>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</si>
  <si>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</si>
  <si>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</si>
  <si>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</si>
  <si>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</si>
  <si>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</si>
  <si>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</si>
  <si>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</si>
  <si>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</si>
  <si>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</si>
  <si>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</si>
  <si>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</si>
  <si>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</si>
  <si>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</si>
  <si>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</si>
  <si>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</si>
  <si>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</si>
  <si>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</si>
  <si>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</si>
  <si>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</si>
  <si>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</si>
  <si>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</si>
  <si>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</si>
  <si>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</si>
  <si>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</si>
  <si>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</si>
  <si>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</si>
  <si>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</si>
  <si>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</si>
  <si>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</si>
  <si>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</si>
  <si>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</si>
  <si>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</si>
  <si>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</si>
  <si>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</si>
  <si>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</si>
  <si>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</si>
  <si>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</si>
  <si>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</si>
  <si>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</si>
  <si>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</si>
  <si>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</si>
  <si>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</si>
  <si>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</si>
  <si>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</si>
  <si>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</si>
  <si>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</si>
  <si>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</si>
  <si>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</si>
  <si>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</si>
  <si>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</si>
  <si>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</si>
  <si>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</si>
  <si>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</si>
  <si>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</si>
  <si>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</si>
  <si>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</si>
  <si>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</si>
  <si>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</si>
  <si>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</si>
  <si>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</si>
  <si>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</si>
  <si>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</si>
  <si>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</si>
  <si>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</si>
  <si>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</si>
  <si>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</si>
  <si>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</si>
  <si>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</si>
  <si>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</si>
  <si>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</si>
  <si>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</si>
  <si>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</si>
  <si>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</si>
  <si>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</si>
  <si>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</si>
  <si>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</si>
  <si>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</si>
  <si>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</si>
  <si>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</si>
  <si>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</si>
  <si>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</si>
  <si>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</si>
  <si>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</si>
  <si>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</si>
  <si>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</si>
  <si>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</si>
  <si>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</si>
  <si>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</si>
  <si>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</si>
  <si>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</si>
  <si>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</si>
  <si>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</si>
  <si>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</si>
  <si>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</si>
  <si>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</si>
  <si>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</si>
  <si>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</si>
  <si>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</si>
  <si>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</si>
  <si>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</si>
  <si>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</si>
  <si>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</si>
  <si>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</si>
  <si>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</si>
  <si>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</si>
  <si>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</si>
  <si>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</si>
  <si>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</si>
  <si>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</si>
  <si>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</si>
  <si>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</si>
  <si>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</si>
  <si>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</si>
  <si>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</si>
  <si>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</si>
  <si>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</si>
  <si>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</si>
  <si>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</si>
  <si>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</si>
  <si>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</si>
  <si>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</si>
  <si>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</si>
  <si>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</si>
  <si>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</si>
  <si>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</si>
  <si>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</si>
  <si>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</si>
  <si>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</si>
  <si>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</si>
  <si>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</si>
  <si>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</si>
  <si>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</si>
  <si>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</si>
  <si>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</si>
  <si>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</si>
  <si>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</si>
  <si>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</si>
  <si>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</si>
  <si>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</si>
  <si>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</si>
  <si>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</si>
  <si>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</si>
  <si>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</si>
  <si>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</si>
  <si>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</si>
  <si>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</si>
  <si>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</si>
  <si>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</si>
  <si>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</si>
  <si>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</si>
  <si>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</si>
  <si>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</si>
  <si>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</si>
  <si>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</si>
  <si>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</si>
  <si>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</si>
  <si>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</si>
  <si>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</si>
  <si>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</si>
  <si>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</si>
  <si>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</si>
  <si>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</si>
  <si>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</si>
  <si>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</si>
  <si>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</si>
  <si>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</si>
  <si>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</si>
  <si>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</si>
  <si>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</si>
  <si>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</si>
  <si>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</si>
  <si>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</si>
  <si>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</si>
  <si>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</si>
  <si>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</si>
  <si>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</si>
  <si>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</si>
  <si>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</si>
  <si>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</si>
  <si>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</si>
  <si>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</si>
  <si>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</si>
  <si>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</si>
  <si>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</si>
  <si>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</si>
  <si>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</si>
  <si>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</si>
  <si>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</si>
  <si>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</si>
  <si>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</si>
  <si>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</si>
  <si>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</si>
  <si>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</si>
  <si>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</si>
  <si>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</si>
  <si>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</si>
  <si>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</si>
  <si>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</si>
  <si>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</si>
  <si>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</si>
  <si>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</si>
  <si>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</si>
  <si>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</si>
  <si>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</si>
  <si>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</si>
  <si>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</si>
  <si>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</si>
  <si>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</si>
  <si>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</si>
  <si>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</si>
  <si>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</si>
  <si>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</si>
  <si>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</si>
  <si>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</si>
  <si>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</si>
  <si>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</si>
  <si>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</si>
  <si>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</si>
  <si>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</si>
  <si>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</si>
  <si>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</si>
  <si>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</si>
  <si>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</si>
  <si>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</si>
  <si>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</si>
  <si>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</si>
  <si>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</si>
  <si>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</si>
  <si>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</si>
  <si>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</si>
  <si>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</si>
  <si>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</si>
  <si>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</si>
  <si>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</si>
  <si>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</si>
  <si>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</si>
  <si>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</si>
  <si>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</si>
  <si>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</si>
  <si>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</si>
  <si>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</si>
  <si>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</si>
  <si>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</si>
  <si>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</si>
  <si>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</si>
  <si>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</si>
  <si>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</si>
  <si>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</si>
  <si>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</si>
  <si>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</si>
  <si>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</si>
  <si>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</si>
  <si>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</si>
  <si>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</si>
  <si>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</si>
  <si>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</si>
  <si>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</si>
  <si>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</si>
  <si>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</si>
  <si>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</si>
  <si>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</si>
  <si>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</si>
  <si>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</si>
  <si>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</si>
  <si>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</si>
  <si>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</si>
  <si>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</si>
  <si>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</si>
  <si>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</si>
  <si>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</si>
  <si>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</si>
  <si>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</si>
  <si>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</si>
  <si>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</si>
  <si>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</si>
  <si>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</si>
  <si>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</si>
  <si>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</si>
  <si>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</si>
  <si>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</si>
  <si>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</si>
  <si>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</si>
  <si>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</si>
  <si>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</si>
  <si>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</si>
  <si>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</si>
  <si>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</si>
  <si>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</si>
  <si>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</si>
  <si>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</si>
  <si>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</si>
  <si>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</si>
  <si>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</si>
  <si>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</si>
  <si>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</si>
  <si>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</si>
  <si>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</si>
  <si>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</si>
  <si>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</si>
  <si>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</si>
  <si>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</si>
  <si>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</si>
  <si>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</si>
  <si>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</si>
  <si>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</si>
  <si>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</si>
  <si>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</si>
  <si>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</si>
  <si>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</si>
  <si>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</si>
  <si>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</si>
  <si>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</si>
  <si>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</si>
  <si>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</si>
  <si>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</si>
  <si>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</si>
  <si>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</si>
  <si>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</si>
  <si>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</si>
  <si>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</si>
  <si>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</si>
  <si>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</si>
  <si>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</si>
  <si>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</si>
  <si>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</si>
  <si>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</si>
  <si>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</si>
  <si>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</si>
  <si>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</si>
  <si>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</si>
  <si>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</si>
  <si>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</si>
  <si>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</si>
  <si>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</si>
  <si>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</si>
  <si>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</si>
  <si>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</si>
  <si>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</si>
  <si>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</si>
  <si>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</si>
  <si>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</si>
  <si>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</si>
  <si>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</si>
  <si>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</si>
  <si>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</si>
  <si>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</si>
  <si>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</si>
  <si>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</si>
  <si>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</si>
  <si>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</si>
  <si>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</si>
  <si>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</si>
  <si>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</si>
  <si>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</si>
  <si>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</si>
  <si>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</si>
  <si>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</si>
  <si>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</si>
  <si>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</si>
  <si>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</si>
  <si>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</si>
  <si>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</si>
  <si>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</si>
  <si>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</si>
  <si>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</si>
  <si>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</si>
  <si>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</si>
  <si>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</si>
  <si>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</si>
  <si>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</si>
  <si>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</si>
  <si>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</si>
  <si>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</si>
  <si>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</si>
  <si>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</si>
  <si>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</si>
  <si>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</si>
  <si>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</si>
  <si>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</si>
  <si>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</si>
  <si>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</si>
  <si>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</si>
  <si>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</si>
  <si>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</si>
  <si>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</si>
  <si>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</si>
  <si>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</si>
  <si>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</si>
  <si>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</si>
  <si>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</si>
  <si>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</si>
  <si>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</si>
  <si>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</si>
  <si>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</si>
  <si>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</si>
  <si>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</si>
  <si>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</si>
  <si>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</si>
  <si>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</si>
  <si>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</si>
  <si>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</si>
  <si>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</si>
  <si>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</si>
  <si>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</si>
  <si>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</si>
  <si>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</si>
  <si>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</si>
  <si>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</si>
  <si>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</si>
  <si>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</si>
  <si>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</si>
  <si>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</si>
  <si>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</si>
  <si>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</si>
  <si>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</si>
  <si>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</si>
  <si>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</si>
  <si>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</si>
  <si>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</si>
  <si>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</si>
  <si>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</si>
  <si>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</si>
  <si>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</si>
  <si>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</si>
  <si>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</si>
  <si>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</si>
  <si>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</si>
  <si>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</si>
  <si>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</si>
  <si>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</si>
  <si>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</si>
  <si>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</si>
  <si>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</si>
  <si>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</si>
  <si>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</si>
  <si>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</si>
  <si>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</si>
  <si>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</si>
  <si>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</si>
  <si>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</si>
  <si>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</si>
  <si>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</si>
  <si>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</si>
  <si>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</si>
  <si>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</si>
  <si>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</si>
  <si>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</si>
  <si>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</si>
  <si>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</si>
  <si>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</si>
  <si>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</si>
  <si>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</si>
  <si>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</si>
  <si>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</si>
  <si>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</si>
  <si>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</si>
  <si>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</si>
  <si>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</si>
  <si>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</si>
  <si>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</si>
  <si>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</si>
  <si>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</si>
  <si>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</si>
  <si>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</si>
  <si>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</si>
  <si>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</si>
  <si>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</si>
  <si>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</si>
  <si>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</si>
  <si>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</si>
  <si>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</si>
  <si>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</si>
  <si>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</si>
  <si>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</si>
  <si>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</si>
  <si>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</si>
  <si>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</si>
  <si>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</si>
  <si>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</si>
  <si>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</si>
  <si>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</si>
  <si>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</si>
  <si>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</si>
  <si>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</si>
  <si>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</si>
  <si>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</si>
  <si>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</si>
  <si>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</si>
  <si>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</si>
  <si>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</si>
  <si>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</si>
  <si>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</si>
  <si>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</si>
  <si>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</si>
  <si>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</si>
  <si>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</si>
  <si>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</si>
  <si>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</si>
  <si>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</si>
  <si>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</si>
  <si>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</si>
  <si>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</si>
  <si>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</si>
  <si>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</si>
  <si>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</si>
  <si>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</si>
  <si>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</si>
  <si>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</si>
  <si>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</si>
  <si>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</si>
  <si>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</si>
  <si>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</si>
  <si>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</si>
  <si>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</si>
  <si>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</si>
  <si>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</si>
  <si>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</si>
  <si>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</si>
  <si>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</si>
  <si>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</si>
  <si>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</si>
  <si>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</si>
  <si>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</si>
  <si>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</si>
  <si>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</si>
  <si>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</si>
  <si>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</si>
  <si>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</si>
  <si>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</si>
  <si>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</si>
  <si>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</si>
  <si>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</si>
  <si>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</si>
  <si>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</si>
  <si>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</si>
  <si>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</si>
  <si>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</si>
  <si>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</si>
  <si>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</si>
  <si>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</si>
  <si>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</si>
  <si>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</si>
  <si>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</si>
  <si>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</si>
  <si>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</si>
  <si>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</si>
  <si>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</si>
  <si>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</si>
  <si>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</si>
  <si>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</si>
  <si>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</si>
  <si>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</si>
  <si>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</si>
  <si>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</si>
  <si>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</si>
  <si>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</si>
  <si>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</si>
  <si>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</si>
  <si>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</si>
  <si>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</si>
  <si>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</si>
  <si>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</si>
  <si>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</si>
  <si>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</si>
  <si>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</si>
  <si>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</si>
  <si>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</si>
  <si>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</si>
  <si>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</si>
  <si>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</si>
  <si>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</si>
  <si>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</si>
  <si>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</si>
  <si>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</si>
  <si>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</si>
  <si>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</si>
  <si>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</si>
  <si>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</si>
  <si>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</si>
  <si>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</si>
  <si>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</si>
  <si>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</si>
  <si>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</si>
  <si>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</si>
  <si>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</si>
  <si>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</si>
  <si>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</si>
  <si>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</si>
  <si>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</si>
  <si>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</si>
  <si>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</si>
  <si>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</si>
  <si>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</si>
  <si>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</si>
  <si>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</si>
  <si>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</si>
  <si>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</si>
  <si>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</si>
  <si>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</si>
  <si>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</si>
  <si>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</si>
  <si>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</si>
  <si>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</si>
  <si>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</si>
  <si>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</si>
  <si>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</si>
  <si>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</si>
  <si>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</si>
  <si>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</si>
  <si>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</si>
  <si>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</si>
  <si>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</si>
  <si>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</si>
  <si>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</si>
  <si>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</si>
  <si>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</si>
  <si>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</si>
  <si>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</si>
  <si>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</si>
  <si>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</si>
  <si>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</si>
  <si>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</si>
  <si>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</si>
  <si>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</si>
  <si>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</si>
  <si>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</si>
  <si>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</si>
  <si>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</si>
  <si>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</si>
  <si>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</si>
  <si>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</si>
  <si>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</si>
  <si>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</si>
  <si>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</si>
  <si>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</si>
  <si>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</si>
  <si>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</si>
  <si>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</si>
  <si>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</si>
  <si>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</si>
  <si>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</si>
  <si>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</si>
  <si>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</si>
  <si>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</si>
  <si>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</si>
  <si>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</si>
  <si>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</si>
  <si>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</si>
  <si>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</si>
  <si>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</si>
  <si>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</si>
  <si>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</si>
  <si>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</si>
  <si>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</si>
  <si>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</si>
  <si>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</si>
  <si>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</si>
  <si>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</si>
  <si>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</si>
  <si>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</si>
  <si>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</si>
  <si>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</si>
  <si>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</si>
  <si>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</si>
  <si>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</si>
  <si>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</si>
  <si>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</si>
  <si>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</si>
  <si>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</si>
  <si>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</si>
  <si>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</si>
  <si>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</si>
  <si>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</si>
  <si>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</si>
  <si>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</si>
  <si>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</si>
  <si>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</si>
  <si>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</si>
  <si>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</si>
  <si>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</si>
  <si>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</si>
  <si>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</si>
  <si>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</si>
  <si>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</si>
  <si>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</si>
  <si>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</si>
  <si>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</si>
  <si>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</si>
  <si>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</si>
  <si>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</si>
  <si>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</si>
  <si>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</si>
  <si>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</si>
  <si>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</si>
  <si>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</si>
  <si>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</si>
  <si>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</si>
  <si>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</si>
  <si>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</si>
  <si>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</si>
  <si>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</si>
  <si>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</si>
  <si>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</si>
  <si>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</si>
  <si>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</si>
  <si>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</si>
  <si>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</si>
  <si>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</si>
  <si>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</si>
  <si>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</si>
  <si>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</si>
  <si>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</si>
  <si>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</si>
  <si>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</si>
  <si>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</si>
  <si>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</si>
  <si>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</si>
  <si>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</si>
  <si>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</si>
  <si>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</si>
  <si>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</si>
  <si>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</si>
  <si>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</si>
  <si>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</si>
  <si>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</si>
  <si>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</si>
  <si>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</si>
  <si>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</si>
  <si>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</si>
  <si>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</si>
  <si>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</si>
  <si>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</si>
  <si>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</si>
  <si>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</si>
  <si>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</si>
  <si>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</si>
  <si>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</si>
  <si>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</si>
  <si>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</si>
  <si>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</si>
  <si>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</si>
  <si>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</si>
  <si>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</si>
  <si>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</si>
  <si>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</si>
  <si>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</si>
  <si>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</si>
  <si>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</si>
  <si>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</si>
  <si>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</si>
  <si>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</si>
  <si>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</si>
  <si>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</si>
  <si>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</si>
  <si>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</si>
  <si>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</si>
  <si>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</si>
  <si>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</si>
  <si>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</si>
  <si>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</si>
  <si>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</si>
  <si>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</si>
  <si>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</si>
  <si>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</si>
  <si>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</si>
  <si>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</si>
  <si>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</si>
  <si>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</si>
  <si>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</si>
  <si>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</si>
  <si>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</si>
  <si>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</si>
  <si>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</si>
  <si>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</si>
  <si>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</si>
  <si>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</si>
  <si>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</si>
  <si>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</si>
  <si>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</si>
  <si>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</si>
  <si>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</si>
  <si>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</si>
  <si>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</si>
  <si>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</si>
  <si>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</si>
  <si>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</si>
  <si>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</si>
  <si>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</si>
  <si>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</si>
  <si>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</si>
  <si>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</si>
  <si>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</si>
  <si>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</si>
  <si>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</si>
  <si>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</si>
  <si>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</si>
  <si>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</si>
  <si>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</si>
  <si>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</si>
  <si>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</si>
  <si>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</si>
  <si>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</si>
  <si>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</si>
  <si>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</si>
  <si>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</si>
  <si>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</si>
  <si>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</si>
  <si>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</si>
  <si>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</si>
  <si>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</si>
  <si>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</si>
  <si>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</si>
  <si>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</si>
  <si>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</si>
  <si>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</si>
  <si>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</si>
  <si>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</si>
  <si>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</si>
  <si>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</si>
  <si>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</si>
  <si>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</si>
  <si>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</si>
  <si>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</si>
  <si>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</si>
  <si>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</si>
  <si>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</si>
  <si>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</si>
  <si>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</si>
  <si>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</si>
  <si>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</si>
  <si>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</si>
  <si>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</si>
  <si>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</si>
  <si>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</si>
  <si>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</si>
  <si>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</si>
  <si>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</si>
  <si>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</si>
  <si>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</si>
  <si>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</si>
  <si>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</si>
  <si>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</si>
  <si>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</si>
  <si>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</si>
  <si>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</si>
  <si>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</si>
  <si>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</si>
  <si>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</si>
  <si>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</si>
  <si>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</si>
  <si>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</si>
  <si>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</si>
  <si>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</si>
  <si>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</si>
  <si>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</si>
  <si>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</si>
  <si>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</si>
  <si>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</si>
  <si>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</si>
  <si>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</si>
  <si>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</si>
  <si>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</si>
  <si>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</si>
  <si>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</si>
  <si>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</si>
  <si>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</si>
  <si>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</si>
  <si>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</si>
  <si>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</si>
  <si>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</si>
  <si>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</si>
  <si>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</si>
  <si>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</si>
  <si>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</si>
  <si>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</si>
  <si>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</si>
  <si>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</si>
  <si>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</si>
  <si>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</si>
  <si>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</si>
  <si>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</si>
  <si>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</si>
  <si>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</si>
  <si>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</si>
  <si>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</si>
  <si>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</si>
  <si>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</si>
  <si>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</si>
  <si>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</si>
  <si>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</si>
  <si>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</si>
  <si>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</si>
  <si>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</si>
  <si>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</si>
  <si>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</si>
  <si>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</si>
  <si>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</si>
  <si>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</si>
  <si>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</si>
  <si>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</si>
  <si>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</si>
  <si>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</si>
  <si>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</si>
  <si>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</si>
  <si>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</si>
  <si>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</si>
  <si>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</si>
  <si>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</si>
  <si>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</si>
  <si>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</si>
  <si>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</si>
  <si>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</si>
  <si>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</si>
  <si>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</si>
  <si>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</si>
  <si>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</si>
  <si>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</si>
  <si>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</si>
  <si>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</si>
  <si>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</si>
  <si>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</si>
  <si>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</si>
  <si>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</si>
  <si>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</si>
  <si>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</si>
  <si>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</si>
  <si>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</si>
  <si>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</si>
  <si>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</si>
  <si>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</si>
  <si>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</si>
  <si>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</si>
  <si>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</si>
  <si>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</si>
  <si>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</si>
  <si>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</si>
  <si>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</si>
  <si>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</si>
  <si>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</si>
  <si>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</si>
  <si>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</si>
  <si>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</si>
  <si>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</si>
  <si>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</si>
  <si>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</si>
  <si>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</si>
  <si>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</si>
  <si>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</si>
  <si>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</si>
  <si>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</si>
  <si>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</si>
  <si>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</si>
  <si>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</si>
  <si>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</si>
  <si>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</si>
  <si>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</si>
  <si>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</si>
  <si>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</si>
  <si>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</si>
  <si>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</si>
  <si>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</si>
  <si>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</si>
  <si>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</si>
  <si>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</si>
  <si>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</si>
  <si>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</si>
  <si>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</si>
  <si>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</si>
  <si>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</si>
  <si>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</si>
  <si>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</si>
  <si>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</si>
  <si>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</si>
  <si>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</si>
  <si>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</si>
  <si>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</si>
  <si>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</si>
  <si>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</si>
  <si>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</si>
  <si>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</si>
  <si>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</si>
  <si>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</si>
  <si>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</si>
  <si>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</si>
  <si>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</si>
  <si>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</si>
  <si>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</si>
  <si>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</si>
  <si>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</si>
  <si>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</si>
  <si>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</si>
  <si>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</si>
  <si>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</si>
  <si>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</si>
  <si>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</si>
  <si>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</si>
  <si>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</si>
  <si>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</si>
  <si>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</si>
  <si>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</si>
  <si>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</si>
  <si>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</si>
  <si>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</si>
  <si>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</si>
  <si>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</si>
  <si>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</si>
  <si>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</si>
  <si>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</si>
  <si>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</si>
  <si>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</si>
  <si>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</si>
  <si>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</si>
  <si>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</si>
  <si>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</si>
  <si>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</si>
  <si>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</si>
  <si>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</si>
  <si>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</si>
  <si>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</si>
  <si>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</si>
  <si>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</si>
  <si>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</si>
  <si>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</si>
  <si>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</si>
  <si>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</si>
  <si>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</si>
  <si>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</si>
  <si>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</si>
  <si>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</si>
  <si>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</si>
  <si>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</si>
  <si>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</si>
  <si>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</si>
  <si>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</si>
  <si>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</si>
  <si>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</si>
  <si>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</si>
  <si>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</si>
  <si>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</si>
  <si>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</si>
  <si>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</si>
  <si>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</si>
  <si>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</si>
  <si>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</si>
  <si>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</si>
  <si>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</si>
  <si>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</si>
  <si>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</si>
  <si>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</si>
  <si>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</si>
  <si>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</si>
  <si>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</si>
  <si>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</si>
  <si>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</si>
  <si>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</si>
  <si>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</si>
  <si>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</si>
  <si>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</si>
  <si>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</si>
  <si>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</si>
  <si>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</si>
  <si>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</si>
  <si>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</si>
  <si>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</si>
  <si>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</si>
  <si>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</si>
  <si>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</si>
  <si>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</si>
  <si>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</si>
  <si>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</si>
  <si>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</si>
  <si>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</si>
  <si>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</si>
  <si>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</si>
  <si>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</si>
  <si>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</si>
  <si>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</si>
  <si>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</si>
  <si>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</si>
  <si>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</si>
  <si>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</si>
  <si>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</si>
  <si>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</si>
  <si>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</si>
  <si>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</si>
  <si>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</si>
  <si>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</si>
  <si>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</si>
  <si>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</si>
  <si>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</si>
  <si>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</si>
  <si>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</si>
  <si>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</si>
  <si>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</si>
  <si>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</si>
  <si>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</si>
  <si>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</si>
  <si>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</si>
  <si>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</si>
  <si>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</si>
  <si>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</si>
  <si>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</si>
  <si>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</si>
  <si>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</si>
  <si>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</si>
  <si>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</si>
  <si>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</si>
  <si>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</si>
  <si>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</si>
  <si>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</si>
  <si>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</si>
  <si>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</si>
  <si>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</si>
  <si>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</si>
  <si>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</si>
  <si>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</si>
  <si>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</si>
  <si>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</si>
  <si>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</si>
  <si>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</si>
  <si>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</si>
  <si>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</si>
  <si>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</si>
  <si>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</si>
  <si>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</si>
  <si>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</si>
  <si>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</si>
  <si>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</si>
  <si>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</si>
  <si>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</si>
  <si>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</si>
  <si>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</si>
  <si>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</si>
  <si>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</si>
  <si>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</si>
  <si>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</si>
  <si>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</si>
  <si>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</si>
  <si>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</si>
  <si>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</si>
  <si>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</si>
  <si>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</si>
  <si>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</si>
  <si>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</si>
  <si>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</si>
  <si>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</si>
  <si>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</si>
  <si>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</si>
  <si>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</si>
  <si>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</si>
  <si>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</si>
  <si>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</si>
  <si>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</si>
  <si>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</si>
  <si>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</si>
  <si>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</si>
  <si>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</si>
  <si>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</si>
  <si>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</si>
  <si>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</si>
  <si>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</si>
  <si>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</si>
  <si>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</si>
  <si>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</si>
  <si>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</si>
  <si>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</si>
  <si>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</si>
  <si>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</si>
  <si>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</si>
  <si>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</si>
  <si>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</si>
  <si>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</si>
  <si>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</si>
  <si>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</si>
  <si>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</si>
  <si>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</si>
  <si>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</si>
  <si>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</si>
  <si>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</si>
  <si>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</si>
  <si>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</si>
  <si>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</si>
  <si>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</si>
  <si>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</si>
  <si>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</si>
  <si>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</si>
  <si>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</si>
  <si>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</si>
  <si>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</si>
  <si>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</si>
  <si>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</si>
  <si>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</si>
  <si>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</si>
  <si>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</si>
  <si>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</si>
  <si>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</si>
  <si>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</si>
  <si>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</si>
  <si>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</si>
  <si>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</si>
  <si>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</si>
  <si>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</si>
  <si>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</si>
  <si>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</si>
  <si>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</si>
  <si>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</si>
  <si>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</si>
  <si>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</si>
  <si>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</si>
  <si>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</si>
  <si>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</si>
  <si>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</si>
  <si>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</si>
  <si>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</si>
  <si>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</si>
  <si>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</si>
  <si>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</si>
  <si>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</si>
  <si>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</si>
  <si>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</si>
  <si>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</si>
  <si>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</si>
  <si>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</si>
  <si>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</si>
  <si>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</si>
  <si>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</si>
  <si>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</si>
  <si>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</si>
  <si>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</si>
  <si>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</si>
  <si>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</si>
  <si>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</si>
  <si>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</si>
  <si>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</si>
  <si>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</si>
  <si>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</si>
  <si>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</si>
  <si>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</si>
  <si>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</si>
  <si>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</si>
  <si>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</si>
  <si>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</si>
  <si>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</si>
  <si>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</si>
  <si>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</si>
  <si>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</si>
  <si>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</si>
  <si>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</si>
  <si>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</si>
  <si>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</si>
  <si>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</si>
  <si>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</si>
  <si>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</si>
  <si>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</si>
  <si>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</si>
  <si>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</si>
  <si>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</si>
  <si>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</si>
  <si>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</si>
  <si>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</si>
  <si>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</si>
  <si>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</si>
  <si>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</si>
  <si>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</si>
  <si>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</si>
  <si>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</si>
  <si>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</si>
  <si>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</si>
  <si>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</si>
  <si>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</si>
  <si>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</si>
  <si>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</si>
  <si>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</si>
  <si>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</si>
  <si>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</si>
  <si>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</si>
  <si>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</si>
  <si>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</si>
  <si>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</si>
  <si>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</si>
  <si>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</si>
  <si>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</si>
  <si>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</si>
  <si>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</si>
  <si>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</si>
  <si>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</si>
  <si>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</si>
  <si>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</si>
  <si>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</si>
  <si>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</si>
  <si>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</si>
  <si>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</si>
  <si>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</si>
  <si>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</si>
  <si>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</si>
  <si>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</si>
  <si>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</si>
  <si>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</si>
  <si>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</si>
  <si>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</si>
  <si>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</si>
  <si>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</si>
  <si>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</si>
  <si>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</si>
  <si>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</si>
  <si>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</si>
  <si>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</si>
  <si>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</si>
  <si>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</si>
  <si>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</si>
  <si>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</si>
  <si>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</si>
  <si>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</si>
  <si>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</si>
  <si>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</si>
  <si>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</si>
  <si>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</si>
  <si>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</si>
  <si>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</si>
  <si>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</si>
  <si>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</si>
  <si>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</si>
  <si>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</si>
  <si>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</si>
  <si>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</si>
  <si>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</si>
  <si>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</si>
  <si>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</si>
  <si>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</si>
  <si>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</si>
  <si>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</si>
  <si>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</si>
  <si>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</si>
  <si>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</si>
  <si>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</si>
  <si>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</si>
  <si>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</si>
  <si>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</si>
  <si>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</si>
  <si>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</si>
  <si>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</si>
  <si>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</si>
  <si>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</si>
  <si>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</si>
  <si>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</si>
  <si>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</si>
  <si>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</si>
  <si>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</si>
  <si>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</si>
  <si>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</si>
  <si>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</si>
  <si>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</si>
  <si>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</si>
  <si>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</si>
  <si>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</si>
  <si>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</si>
  <si>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</si>
  <si>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</si>
  <si>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</si>
  <si>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</si>
  <si>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</si>
  <si>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</si>
  <si>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</si>
  <si>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</si>
  <si>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</si>
  <si>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</si>
  <si>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</si>
  <si>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</si>
  <si>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</si>
  <si>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</si>
  <si>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</si>
  <si>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</si>
  <si>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</si>
  <si>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</si>
  <si>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</si>
  <si>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</si>
  <si>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</si>
  <si>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</si>
  <si>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</si>
  <si>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</si>
  <si>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</si>
  <si>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</si>
  <si>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</si>
  <si>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</si>
  <si>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</si>
  <si>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</si>
  <si>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</si>
  <si>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</si>
  <si>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</si>
  <si>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</si>
  <si>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</si>
  <si>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</si>
  <si>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</si>
  <si>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</si>
  <si>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</si>
  <si>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</si>
  <si>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</si>
  <si>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</si>
  <si>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</si>
  <si>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</si>
  <si>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</si>
  <si>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</si>
  <si>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</si>
  <si>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</si>
  <si>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</si>
  <si>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</si>
  <si>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</si>
  <si>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</si>
  <si>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</si>
  <si>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</si>
  <si>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</si>
  <si>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</si>
  <si>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</si>
  <si>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</si>
  <si>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</si>
  <si>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</si>
  <si>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</si>
  <si>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</si>
  <si>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</si>
  <si>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</si>
  <si>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</si>
  <si>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</si>
  <si>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</si>
  <si>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</si>
  <si>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</si>
  <si>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</si>
  <si>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</si>
  <si>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</si>
  <si>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</si>
  <si>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</si>
  <si>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</si>
  <si>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</si>
  <si>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</si>
  <si>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</si>
  <si>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</si>
  <si>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</si>
  <si>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</si>
  <si>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</si>
  <si>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</si>
  <si>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</si>
  <si>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</si>
  <si>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</si>
  <si>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</si>
  <si>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</si>
  <si>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</si>
  <si>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</si>
  <si>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</si>
  <si>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</si>
  <si>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</si>
  <si>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</si>
  <si>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</si>
  <si>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</si>
  <si>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</si>
  <si>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</si>
  <si>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</si>
  <si>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</si>
  <si>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</si>
  <si>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</si>
  <si>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</si>
  <si>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</si>
  <si>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</si>
  <si>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</si>
  <si>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</si>
  <si>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</si>
  <si>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</si>
  <si>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</si>
  <si>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</si>
  <si>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</si>
  <si>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</si>
  <si>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</si>
  <si>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</si>
  <si>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</si>
  <si>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</si>
  <si>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</si>
  <si>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</si>
  <si>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</si>
  <si>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</si>
  <si>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</si>
  <si>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</si>
  <si>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</si>
  <si>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</si>
  <si>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</si>
  <si>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</si>
  <si>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</si>
  <si>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</si>
  <si>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</si>
  <si>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</si>
  <si>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</si>
  <si>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</si>
  <si>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</si>
  <si>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</si>
  <si>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</si>
  <si>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</si>
  <si>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</si>
  <si>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</si>
  <si>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</si>
  <si>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</si>
  <si>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</si>
  <si>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</si>
  <si>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</si>
  <si>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</si>
  <si>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</si>
  <si>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</si>
  <si>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</si>
  <si>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</si>
  <si>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</si>
  <si>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</si>
  <si>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</si>
  <si>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</si>
  <si>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</si>
  <si>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</si>
  <si>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</si>
  <si>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</si>
  <si>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</si>
  <si>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</si>
  <si>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</si>
  <si>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</si>
  <si>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</si>
  <si>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</si>
  <si>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</si>
  <si>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</si>
  <si>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</si>
  <si>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</si>
  <si>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</si>
  <si>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</si>
  <si>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</si>
  <si>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</si>
  <si>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</si>
  <si>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</si>
  <si>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</si>
  <si>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</si>
  <si>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</si>
  <si>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</si>
  <si>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</si>
  <si>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</si>
  <si>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</si>
  <si>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</si>
  <si>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</si>
  <si>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</si>
  <si>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</si>
  <si>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</si>
  <si>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</si>
  <si>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</si>
  <si>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</si>
  <si>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</si>
  <si>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</si>
  <si>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</si>
  <si>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</si>
  <si>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</si>
  <si>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</si>
  <si>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</si>
  <si>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</si>
  <si>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</si>
  <si>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</si>
  <si>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</si>
  <si>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</si>
  <si>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</si>
  <si>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</si>
  <si>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</si>
  <si>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</si>
  <si>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</si>
  <si>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</si>
  <si>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</si>
  <si>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</si>
  <si>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</si>
  <si>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</si>
  <si>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</si>
  <si>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</si>
  <si>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</si>
  <si>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</si>
  <si>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</si>
  <si>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</si>
  <si>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</si>
  <si>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</si>
  <si>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</si>
  <si>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</si>
  <si>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</si>
  <si>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</si>
  <si>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</si>
  <si>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</si>
  <si>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</si>
  <si>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</si>
  <si>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</si>
  <si>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</si>
  <si>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</si>
  <si>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</si>
  <si>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</si>
  <si>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</si>
  <si>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</si>
  <si>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</si>
  <si>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</si>
  <si>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</si>
  <si>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</si>
  <si>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</si>
  <si>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</si>
  <si>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</si>
  <si>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</si>
  <si>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</si>
  <si>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</si>
  <si>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</si>
  <si>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</si>
  <si>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</si>
  <si>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</si>
  <si>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</si>
  <si>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</si>
  <si>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</si>
  <si>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</si>
  <si>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</si>
  <si>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</si>
  <si>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</si>
  <si>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</si>
  <si>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</si>
  <si>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</si>
  <si>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</si>
  <si>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</si>
  <si>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</si>
  <si>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</si>
  <si>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</si>
  <si>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</si>
  <si>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</si>
  <si>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</si>
  <si>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</si>
  <si>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</si>
  <si>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</si>
  <si>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</si>
  <si>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</si>
  <si>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</si>
  <si>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</si>
  <si>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</si>
  <si>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</si>
  <si>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</si>
  <si>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</si>
  <si>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</si>
  <si>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</si>
  <si>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</si>
  <si>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</si>
  <si>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</si>
  <si>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</si>
  <si>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</si>
  <si>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</si>
  <si>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</si>
  <si>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</si>
  <si>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</si>
  <si>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</si>
  <si>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</si>
  <si>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</si>
  <si>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</si>
  <si>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</si>
  <si>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</si>
  <si>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</si>
  <si>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</si>
  <si>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</si>
  <si>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</si>
  <si>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</si>
  <si>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</si>
  <si>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</si>
  <si>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</si>
  <si>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</si>
  <si>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</si>
  <si>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</si>
  <si>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</si>
  <si>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</si>
  <si>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</si>
  <si>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</si>
  <si>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</si>
  <si>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</si>
  <si>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</si>
  <si>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</si>
  <si>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</si>
  <si>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</si>
  <si>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</si>
  <si>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</si>
  <si>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</si>
  <si>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</si>
  <si>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</si>
  <si>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</si>
  <si>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</si>
  <si>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</si>
  <si>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</si>
  <si>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</si>
  <si>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</si>
  <si>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</si>
  <si>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</si>
  <si>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</si>
  <si>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</si>
  <si>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</si>
  <si>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</si>
  <si>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</si>
  <si>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</si>
  <si>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</si>
  <si>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</si>
  <si>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</si>
  <si>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</si>
  <si>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</si>
  <si>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</si>
  <si>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</si>
  <si>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</si>
  <si>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</si>
  <si>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</si>
  <si>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</si>
  <si>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</si>
  <si>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</si>
  <si>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</si>
  <si>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</si>
  <si>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</si>
  <si>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</si>
  <si>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</si>
  <si>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</si>
  <si>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</si>
  <si>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</si>
  <si>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</si>
  <si>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</si>
  <si>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</si>
  <si>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</si>
  <si>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</si>
  <si>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</si>
  <si>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</si>
  <si>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</si>
  <si>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</si>
  <si>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</si>
  <si>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</si>
  <si>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</si>
  <si>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</si>
  <si>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</si>
  <si>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</si>
  <si>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</si>
  <si>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</si>
  <si>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</si>
  <si>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</si>
  <si>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</si>
  <si>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</si>
  <si>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</si>
  <si>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</si>
  <si>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</si>
  <si>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</si>
  <si>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</si>
  <si>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</si>
  <si>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</si>
  <si>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</si>
  <si>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</si>
  <si>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</si>
  <si>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</si>
  <si>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</si>
  <si>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</si>
  <si>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</si>
  <si>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</si>
  <si>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</si>
  <si>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</si>
  <si>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</si>
  <si>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</si>
  <si>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</si>
  <si>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</si>
  <si>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</si>
  <si>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</si>
  <si>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</si>
  <si>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</si>
  <si>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</si>
  <si>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</si>
  <si>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</si>
  <si>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</si>
  <si>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</si>
  <si>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</si>
  <si>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</si>
  <si>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</si>
  <si>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</si>
  <si>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</si>
  <si>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</si>
  <si>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</si>
  <si>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</si>
  <si>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</si>
  <si>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</si>
  <si>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</si>
  <si>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</si>
  <si>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</si>
  <si>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</si>
  <si>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</si>
  <si>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</si>
  <si>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</si>
  <si>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</si>
  <si>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</si>
  <si>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</si>
  <si>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</si>
  <si>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</si>
  <si>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</si>
  <si>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</si>
  <si>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</si>
  <si>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</si>
  <si>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</si>
  <si>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</si>
  <si>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</si>
  <si>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</si>
  <si>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</si>
  <si>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</si>
  <si>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</si>
  <si>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</si>
  <si>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</si>
  <si>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</si>
  <si>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</si>
  <si>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</si>
  <si>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</si>
  <si>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</si>
  <si>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</si>
  <si>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</si>
  <si>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</si>
  <si>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</si>
  <si>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</si>
  <si>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</si>
  <si>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</si>
  <si>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</si>
  <si>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</si>
  <si>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</si>
  <si>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</si>
  <si>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</si>
  <si>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</si>
  <si>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</si>
  <si>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</si>
  <si>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</si>
  <si>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</si>
  <si>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</si>
  <si>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</si>
  <si>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</si>
  <si>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</si>
  <si>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</si>
  <si>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</si>
  <si>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</si>
  <si>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</si>
  <si>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</si>
  <si>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</si>
  <si>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</si>
  <si>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</si>
  <si>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</si>
  <si>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</si>
  <si>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</si>
  <si>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</si>
  <si>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</si>
  <si>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</si>
  <si>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</si>
  <si>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</si>
  <si>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</si>
  <si>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</si>
  <si>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</si>
  <si>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</si>
  <si>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</si>
  <si>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</si>
  <si>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</si>
  <si>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</si>
  <si>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</si>
  <si>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</si>
  <si>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</si>
  <si>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</si>
  <si>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Enacted_Policies.cin</t>
  </si>
  <si>
    <t>Colorado's Climate Action Plan To Reduce Pollution set a goal of reducing emissions 50% below the 2005 baseline by 2030.</t>
  </si>
  <si>
    <t>50% Below 2005 Baseline by 2030</t>
  </si>
  <si>
    <t>Sectoral Target Implementation Scenario (as of October 2021)</t>
  </si>
  <si>
    <t>Target.cin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</si>
</sst>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0"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170" fontId="0" fillId="9" borderId="0" xfId="19" applyNumberFormat="1" applyFont="1" applyFill="1" applyAlignment="1">
      <alignment wrapText="1"/>
    </xf>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1668</v>
      </c>
    </row>
    <row r="2" spans="1:5" x14ac:dyDescent="0.35">
      <c r="A2" s="130" t="s">
        <v>1669</v>
      </c>
    </row>
    <row r="3" spans="1:5" x14ac:dyDescent="0.35">
      <c r="A3" s="133" t="s">
        <v>3</v>
      </c>
      <c r="B3" s="133" t="s">
        <v>0</v>
      </c>
      <c r="C3" s="133" t="s">
        <v>1</v>
      </c>
      <c r="D3" s="133" t="s">
        <v>1693</v>
      </c>
      <c r="E3" s="134" t="s">
        <v>1694</v>
      </c>
    </row>
    <row r="4" spans="1:5" ht="29" x14ac:dyDescent="0.35">
      <c r="A4" s="48" t="s">
        <v>4</v>
      </c>
      <c r="B4" s="48" t="s">
        <v>712</v>
      </c>
      <c r="C4" s="48" t="s">
        <v>707</v>
      </c>
      <c r="D4" s="132" t="s">
        <v>1695</v>
      </c>
      <c r="E4" s="135" t="s">
        <v>1696</v>
      </c>
    </row>
    <row r="5" spans="1:5" ht="29" x14ac:dyDescent="0.35">
      <c r="A5" s="48" t="s">
        <v>4</v>
      </c>
      <c r="B5" s="48" t="s">
        <v>797</v>
      </c>
      <c r="C5" s="48" t="s">
        <v>798</v>
      </c>
      <c r="D5" s="132" t="s">
        <v>1695</v>
      </c>
      <c r="E5" s="135" t="s">
        <v>1697</v>
      </c>
    </row>
    <row r="6" spans="1:5" ht="43.5" x14ac:dyDescent="0.35">
      <c r="A6" s="48" t="s">
        <v>4</v>
      </c>
      <c r="B6" s="48" t="s">
        <v>793</v>
      </c>
      <c r="C6" s="48" t="s">
        <v>794</v>
      </c>
      <c r="D6" s="132" t="s">
        <v>1695</v>
      </c>
      <c r="E6" s="135" t="s">
        <v>1698</v>
      </c>
    </row>
    <row r="7" spans="1:5" ht="43.5" x14ac:dyDescent="0.35">
      <c r="A7" s="48" t="s">
        <v>4</v>
      </c>
      <c r="B7" s="48" t="s">
        <v>1699</v>
      </c>
      <c r="C7" s="48" t="s">
        <v>510</v>
      </c>
      <c r="D7" s="132" t="s">
        <v>1695</v>
      </c>
      <c r="E7" s="135" t="s">
        <v>1700</v>
      </c>
    </row>
    <row r="8" spans="1:5" ht="29" x14ac:dyDescent="0.35">
      <c r="A8" s="48" t="s">
        <v>4</v>
      </c>
      <c r="B8" s="48" t="s">
        <v>509</v>
      </c>
      <c r="C8" s="48" t="s">
        <v>505</v>
      </c>
      <c r="D8" s="132" t="s">
        <v>1695</v>
      </c>
      <c r="E8" s="135" t="s">
        <v>1701</v>
      </c>
    </row>
    <row r="9" spans="1:5" ht="29" x14ac:dyDescent="0.35">
      <c r="A9" s="48" t="s">
        <v>4</v>
      </c>
      <c r="B9" s="48" t="s">
        <v>11</v>
      </c>
      <c r="C9" s="48" t="s">
        <v>117</v>
      </c>
      <c r="D9" s="132" t="s">
        <v>1695</v>
      </c>
      <c r="E9" s="135" t="s">
        <v>1702</v>
      </c>
    </row>
    <row r="10" spans="1:5" ht="29" x14ac:dyDescent="0.35">
      <c r="A10" s="48" t="s">
        <v>4</v>
      </c>
      <c r="B10" s="48" t="s">
        <v>5</v>
      </c>
      <c r="C10" s="48" t="s">
        <v>325</v>
      </c>
      <c r="D10" s="132" t="s">
        <v>1695</v>
      </c>
      <c r="E10" s="135" t="s">
        <v>1703</v>
      </c>
    </row>
    <row r="11" spans="1:5" ht="43.5" x14ac:dyDescent="0.35">
      <c r="A11" s="48" t="s">
        <v>4</v>
      </c>
      <c r="B11" s="48" t="s">
        <v>1704</v>
      </c>
      <c r="C11" s="48" t="s">
        <v>840</v>
      </c>
      <c r="D11" s="132" t="s">
        <v>1695</v>
      </c>
      <c r="E11" s="135" t="s">
        <v>1705</v>
      </c>
    </row>
    <row r="12" spans="1:5" ht="29" x14ac:dyDescent="0.35">
      <c r="A12" s="48" t="s">
        <v>4</v>
      </c>
      <c r="B12" s="48" t="s">
        <v>515</v>
      </c>
      <c r="C12" s="48" t="s">
        <v>516</v>
      </c>
      <c r="D12" s="132" t="s">
        <v>1695</v>
      </c>
      <c r="E12" s="135" t="s">
        <v>1706</v>
      </c>
    </row>
    <row r="13" spans="1:5" x14ac:dyDescent="0.35">
      <c r="A13" s="48" t="s">
        <v>4</v>
      </c>
      <c r="B13" s="48" t="s">
        <v>1438</v>
      </c>
      <c r="C13" s="48" t="s">
        <v>1439</v>
      </c>
      <c r="D13" s="132" t="s">
        <v>1695</v>
      </c>
      <c r="E13" s="135" t="s">
        <v>1707</v>
      </c>
    </row>
    <row r="14" spans="1:5" x14ac:dyDescent="0.35">
      <c r="A14" s="48" t="s">
        <v>74</v>
      </c>
      <c r="B14" s="48" t="s">
        <v>15</v>
      </c>
      <c r="C14" s="48" t="s">
        <v>832</v>
      </c>
      <c r="D14" s="132" t="s">
        <v>1695</v>
      </c>
      <c r="E14" s="135" t="s">
        <v>1708</v>
      </c>
    </row>
    <row r="15" spans="1:5" ht="29" x14ac:dyDescent="0.35">
      <c r="A15" s="48" t="s">
        <v>74</v>
      </c>
      <c r="B15" s="48" t="s">
        <v>106</v>
      </c>
      <c r="C15" s="48" t="s">
        <v>326</v>
      </c>
      <c r="D15" s="132" t="s">
        <v>1695</v>
      </c>
      <c r="E15" s="135" t="s">
        <v>1709</v>
      </c>
    </row>
    <row r="16" spans="1:5" ht="43.5" x14ac:dyDescent="0.35">
      <c r="A16" s="48" t="s">
        <v>74</v>
      </c>
      <c r="B16" s="48" t="s">
        <v>14</v>
      </c>
      <c r="C16" s="48" t="s">
        <v>7</v>
      </c>
      <c r="D16" s="132" t="s">
        <v>1695</v>
      </c>
      <c r="E16" s="135" t="s">
        <v>1710</v>
      </c>
    </row>
    <row r="17" spans="1:5" ht="29" x14ac:dyDescent="0.35">
      <c r="A17" s="48" t="s">
        <v>74</v>
      </c>
      <c r="B17" s="48" t="s">
        <v>283</v>
      </c>
      <c r="C17" s="48" t="s">
        <v>327</v>
      </c>
      <c r="D17" s="132" t="s">
        <v>1695</v>
      </c>
      <c r="E17" s="135" t="s">
        <v>1711</v>
      </c>
    </row>
    <row r="18" spans="1:5" x14ac:dyDescent="0.35">
      <c r="A18" s="48" t="s">
        <v>74</v>
      </c>
      <c r="B18" s="48" t="s">
        <v>287</v>
      </c>
      <c r="C18" s="48" t="s">
        <v>290</v>
      </c>
      <c r="D18" s="132" t="s">
        <v>1695</v>
      </c>
      <c r="E18" s="135" t="s">
        <v>1712</v>
      </c>
    </row>
    <row r="19" spans="1:5" ht="29" x14ac:dyDescent="0.35">
      <c r="A19" s="48" t="s">
        <v>74</v>
      </c>
      <c r="B19" s="48" t="s">
        <v>13</v>
      </c>
      <c r="C19" s="48" t="s">
        <v>133</v>
      </c>
      <c r="D19" s="132" t="s">
        <v>1695</v>
      </c>
      <c r="E19" s="135" t="s">
        <v>1713</v>
      </c>
    </row>
    <row r="20" spans="1:5" ht="29" x14ac:dyDescent="0.35">
      <c r="A20" s="48" t="s">
        <v>74</v>
      </c>
      <c r="B20" s="48" t="s">
        <v>807</v>
      </c>
      <c r="C20" s="48" t="s">
        <v>806</v>
      </c>
      <c r="D20" s="132" t="s">
        <v>1695</v>
      </c>
      <c r="E20" s="135" t="s">
        <v>1714</v>
      </c>
    </row>
    <row r="21" spans="1:5" ht="29" x14ac:dyDescent="0.35">
      <c r="A21" s="48" t="s">
        <v>74</v>
      </c>
      <c r="B21" s="48" t="s">
        <v>12</v>
      </c>
      <c r="C21" s="48" t="s">
        <v>6</v>
      </c>
      <c r="D21" s="132" t="s">
        <v>1695</v>
      </c>
      <c r="E21" s="135" t="s">
        <v>1715</v>
      </c>
    </row>
    <row r="22" spans="1:5" x14ac:dyDescent="0.35">
      <c r="A22" s="48" t="s">
        <v>8</v>
      </c>
      <c r="B22" s="48" t="s">
        <v>367</v>
      </c>
      <c r="C22" s="48" t="s">
        <v>368</v>
      </c>
      <c r="D22" s="132" t="s">
        <v>1695</v>
      </c>
      <c r="E22" s="135" t="s">
        <v>1716</v>
      </c>
    </row>
    <row r="23" spans="1:5" x14ac:dyDescent="0.35">
      <c r="A23" s="48" t="s">
        <v>8</v>
      </c>
      <c r="B23" s="48" t="s">
        <v>29</v>
      </c>
      <c r="C23" s="48" t="s">
        <v>1654</v>
      </c>
      <c r="D23" s="132" t="s">
        <v>1695</v>
      </c>
      <c r="E23" s="135" t="s">
        <v>1717</v>
      </c>
    </row>
    <row r="24" spans="1:5" ht="72.5" x14ac:dyDescent="0.35">
      <c r="A24" s="48" t="s">
        <v>8</v>
      </c>
      <c r="B24" s="48" t="s">
        <v>1131</v>
      </c>
      <c r="C24" s="48" t="s">
        <v>1132</v>
      </c>
      <c r="D24" s="132" t="s">
        <v>1695</v>
      </c>
      <c r="E24" s="135" t="s">
        <v>1718</v>
      </c>
    </row>
    <row r="25" spans="1:5" ht="29" x14ac:dyDescent="0.35">
      <c r="A25" s="48" t="s">
        <v>8</v>
      </c>
      <c r="B25" s="48" t="s">
        <v>292</v>
      </c>
      <c r="C25" s="48" t="s">
        <v>295</v>
      </c>
      <c r="D25" s="132" t="s">
        <v>1695</v>
      </c>
      <c r="E25" s="135" t="s">
        <v>1719</v>
      </c>
    </row>
    <row r="26" spans="1:5" ht="29" x14ac:dyDescent="0.35">
      <c r="A26" s="48" t="s">
        <v>8</v>
      </c>
      <c r="B26" s="48" t="s">
        <v>293</v>
      </c>
      <c r="C26" s="48" t="s">
        <v>294</v>
      </c>
      <c r="D26" s="132" t="s">
        <v>1695</v>
      </c>
      <c r="E26" s="135" t="s">
        <v>1720</v>
      </c>
    </row>
    <row r="27" spans="1:5" x14ac:dyDescent="0.35">
      <c r="A27" s="48" t="s">
        <v>8</v>
      </c>
      <c r="B27" s="48" t="s">
        <v>329</v>
      </c>
      <c r="C27" s="48" t="s">
        <v>328</v>
      </c>
      <c r="D27" s="132" t="s">
        <v>1695</v>
      </c>
      <c r="E27" s="136"/>
    </row>
    <row r="28" spans="1:5" ht="29" x14ac:dyDescent="0.35">
      <c r="A28" s="48" t="s">
        <v>8</v>
      </c>
      <c r="B28" s="48" t="s">
        <v>17</v>
      </c>
      <c r="C28" s="48" t="s">
        <v>30</v>
      </c>
      <c r="D28" s="132" t="s">
        <v>1695</v>
      </c>
      <c r="E28" s="135" t="s">
        <v>1721</v>
      </c>
    </row>
    <row r="29" spans="1:5" x14ac:dyDescent="0.35">
      <c r="A29" s="48" t="s">
        <v>8</v>
      </c>
      <c r="B29" s="48" t="s">
        <v>135</v>
      </c>
      <c r="C29" s="48" t="s">
        <v>134</v>
      </c>
      <c r="D29" s="132" t="s">
        <v>1695</v>
      </c>
      <c r="E29" s="135" t="s">
        <v>1722</v>
      </c>
    </row>
    <row r="30" spans="1:5" x14ac:dyDescent="0.35">
      <c r="A30" s="48" t="s">
        <v>8</v>
      </c>
      <c r="B30" s="48" t="s">
        <v>19</v>
      </c>
      <c r="C30" s="48" t="s">
        <v>1421</v>
      </c>
      <c r="D30" s="132" t="s">
        <v>1695</v>
      </c>
      <c r="E30" s="135" t="s">
        <v>1723</v>
      </c>
    </row>
    <row r="31" spans="1:5" ht="29" x14ac:dyDescent="0.35">
      <c r="A31" s="48" t="s">
        <v>8</v>
      </c>
      <c r="B31" s="48" t="s">
        <v>139</v>
      </c>
      <c r="C31" s="48" t="s">
        <v>306</v>
      </c>
      <c r="D31" s="132" t="s">
        <v>1695</v>
      </c>
      <c r="E31" s="135" t="s">
        <v>1724</v>
      </c>
    </row>
    <row r="32" spans="1:5" x14ac:dyDescent="0.35">
      <c r="A32" s="48" t="s">
        <v>8</v>
      </c>
      <c r="B32" s="48" t="s">
        <v>1657</v>
      </c>
      <c r="C32" s="48" t="s">
        <v>1658</v>
      </c>
      <c r="D32" s="132" t="s">
        <v>1695</v>
      </c>
      <c r="E32" s="136" t="s">
        <v>1725</v>
      </c>
    </row>
    <row r="33" spans="1:5" ht="29" x14ac:dyDescent="0.35">
      <c r="A33" s="48" t="s">
        <v>8</v>
      </c>
      <c r="B33" s="48" t="s">
        <v>62</v>
      </c>
      <c r="C33" s="48" t="s">
        <v>136</v>
      </c>
      <c r="D33" s="132" t="s">
        <v>1695</v>
      </c>
      <c r="E33" s="136" t="s">
        <v>1726</v>
      </c>
    </row>
    <row r="34" spans="1:5" x14ac:dyDescent="0.35">
      <c r="A34" s="48" t="s">
        <v>8</v>
      </c>
      <c r="B34" s="48" t="s">
        <v>396</v>
      </c>
      <c r="C34" s="48" t="s">
        <v>397</v>
      </c>
      <c r="D34" s="132" t="s">
        <v>1695</v>
      </c>
      <c r="E34" s="135" t="s">
        <v>1727</v>
      </c>
    </row>
    <row r="35" spans="1:5" x14ac:dyDescent="0.35">
      <c r="A35" s="48" t="s">
        <v>8</v>
      </c>
      <c r="B35" s="48" t="s">
        <v>561</v>
      </c>
      <c r="C35" s="48" t="s">
        <v>560</v>
      </c>
      <c r="D35" s="132" t="s">
        <v>1695</v>
      </c>
      <c r="E35" s="135" t="s">
        <v>1728</v>
      </c>
    </row>
    <row r="36" spans="1:5" ht="29" x14ac:dyDescent="0.35">
      <c r="A36" s="48" t="s">
        <v>8</v>
      </c>
      <c r="B36" s="48" t="s">
        <v>276</v>
      </c>
      <c r="C36" s="48" t="s">
        <v>277</v>
      </c>
      <c r="D36" s="132" t="s">
        <v>1695</v>
      </c>
      <c r="E36" s="136" t="s">
        <v>1729</v>
      </c>
    </row>
    <row r="37" spans="1:5" ht="29" x14ac:dyDescent="0.35">
      <c r="A37" s="48" t="s">
        <v>8</v>
      </c>
      <c r="B37" s="48" t="s">
        <v>641</v>
      </c>
      <c r="C37" s="48" t="s">
        <v>642</v>
      </c>
      <c r="D37" s="132" t="s">
        <v>1695</v>
      </c>
      <c r="E37" s="135" t="s">
        <v>1730</v>
      </c>
    </row>
    <row r="38" spans="1:5" x14ac:dyDescent="0.35">
      <c r="A38" s="48" t="s">
        <v>8</v>
      </c>
      <c r="B38" s="48" t="s">
        <v>273</v>
      </c>
      <c r="C38" s="48" t="s">
        <v>307</v>
      </c>
      <c r="D38" s="132" t="s">
        <v>1695</v>
      </c>
      <c r="E38" s="135" t="s">
        <v>1731</v>
      </c>
    </row>
    <row r="39" spans="1:5" ht="29" x14ac:dyDescent="0.35">
      <c r="A39" s="48" t="s">
        <v>8</v>
      </c>
      <c r="B39" s="48" t="s">
        <v>1192</v>
      </c>
      <c r="C39" s="48" t="s">
        <v>1194</v>
      </c>
      <c r="D39" s="132" t="s">
        <v>1695</v>
      </c>
      <c r="E39" s="136" t="s">
        <v>1732</v>
      </c>
    </row>
    <row r="40" spans="1:5" x14ac:dyDescent="0.35">
      <c r="A40" s="48" t="s">
        <v>8</v>
      </c>
      <c r="B40" s="48" t="s">
        <v>18</v>
      </c>
      <c r="C40" s="48" t="s">
        <v>138</v>
      </c>
      <c r="D40" s="132" t="s">
        <v>1695</v>
      </c>
      <c r="E40" s="136" t="s">
        <v>1733</v>
      </c>
    </row>
    <row r="41" spans="1:5" x14ac:dyDescent="0.35">
      <c r="A41" s="48" t="s">
        <v>9</v>
      </c>
      <c r="B41" s="48" t="s">
        <v>29</v>
      </c>
      <c r="C41" s="48" t="s">
        <v>1659</v>
      </c>
      <c r="D41" s="132" t="s">
        <v>1695</v>
      </c>
      <c r="E41" s="136" t="s">
        <v>1734</v>
      </c>
    </row>
    <row r="42" spans="1:5" x14ac:dyDescent="0.35">
      <c r="A42" s="48" t="s">
        <v>9</v>
      </c>
      <c r="B42" s="48" t="s">
        <v>21</v>
      </c>
      <c r="C42" s="48" t="s">
        <v>1174</v>
      </c>
      <c r="D42" s="132" t="s">
        <v>1695</v>
      </c>
      <c r="E42" s="135" t="s">
        <v>1735</v>
      </c>
    </row>
    <row r="43" spans="1:5" ht="29" x14ac:dyDescent="0.35">
      <c r="A43" s="48" t="s">
        <v>9</v>
      </c>
      <c r="B43" s="48" t="s">
        <v>25</v>
      </c>
      <c r="C43" s="48" t="s">
        <v>308</v>
      </c>
      <c r="D43" s="132" t="s">
        <v>1695</v>
      </c>
      <c r="E43" s="135" t="s">
        <v>1736</v>
      </c>
    </row>
    <row r="44" spans="1:5" ht="29" x14ac:dyDescent="0.35">
      <c r="A44" s="48" t="s">
        <v>9</v>
      </c>
      <c r="B44" s="48" t="s">
        <v>23</v>
      </c>
      <c r="C44" s="48" t="s">
        <v>61</v>
      </c>
      <c r="D44" s="132" t="s">
        <v>1695</v>
      </c>
      <c r="E44" s="135" t="s">
        <v>1737</v>
      </c>
    </row>
    <row r="45" spans="1:5" ht="29" x14ac:dyDescent="0.35">
      <c r="A45" s="48" t="s">
        <v>9</v>
      </c>
      <c r="B45" s="48" t="s">
        <v>107</v>
      </c>
      <c r="C45" s="48" t="s">
        <v>309</v>
      </c>
      <c r="D45" s="132" t="s">
        <v>1695</v>
      </c>
      <c r="E45" s="135" t="s">
        <v>1738</v>
      </c>
    </row>
    <row r="46" spans="1:5" x14ac:dyDescent="0.35">
      <c r="A46" s="48" t="s">
        <v>9</v>
      </c>
      <c r="B46" s="48" t="s">
        <v>24</v>
      </c>
      <c r="C46" s="48" t="s">
        <v>310</v>
      </c>
      <c r="D46" s="132" t="s">
        <v>1695</v>
      </c>
      <c r="E46" s="135" t="s">
        <v>1739</v>
      </c>
    </row>
    <row r="47" spans="1:5" ht="29" x14ac:dyDescent="0.35">
      <c r="A47" s="48" t="s">
        <v>9</v>
      </c>
      <c r="B47" s="48" t="s">
        <v>1074</v>
      </c>
      <c r="C47" s="48" t="s">
        <v>723</v>
      </c>
      <c r="D47" s="132" t="s">
        <v>1695</v>
      </c>
      <c r="E47" s="135" t="s">
        <v>1740</v>
      </c>
    </row>
    <row r="48" spans="1:5" x14ac:dyDescent="0.35">
      <c r="A48" s="48" t="s">
        <v>9</v>
      </c>
      <c r="B48" s="48" t="s">
        <v>1179</v>
      </c>
      <c r="C48" s="48" t="s">
        <v>1182</v>
      </c>
      <c r="D48" s="132" t="s">
        <v>1695</v>
      </c>
      <c r="E48" s="135" t="s">
        <v>1741</v>
      </c>
    </row>
    <row r="49" spans="1:5" x14ac:dyDescent="0.35">
      <c r="A49" s="48" t="s">
        <v>9</v>
      </c>
      <c r="B49" s="48" t="s">
        <v>1180</v>
      </c>
      <c r="C49" s="48" t="s">
        <v>1183</v>
      </c>
      <c r="D49" s="132" t="s">
        <v>1695</v>
      </c>
      <c r="E49" s="135" t="s">
        <v>1742</v>
      </c>
    </row>
    <row r="50" spans="1:5" x14ac:dyDescent="0.35">
      <c r="A50" s="48" t="s">
        <v>9</v>
      </c>
      <c r="B50" s="48" t="s">
        <v>1181</v>
      </c>
      <c r="C50" s="48" t="s">
        <v>1184</v>
      </c>
      <c r="D50" s="132" t="s">
        <v>1695</v>
      </c>
      <c r="E50" s="135" t="s">
        <v>1743</v>
      </c>
    </row>
    <row r="51" spans="1:5" ht="29" x14ac:dyDescent="0.35">
      <c r="A51" s="48" t="s">
        <v>9</v>
      </c>
      <c r="B51" s="48" t="s">
        <v>1191</v>
      </c>
      <c r="C51" s="48" t="s">
        <v>1185</v>
      </c>
      <c r="D51" s="132" t="s">
        <v>1695</v>
      </c>
      <c r="E51" s="135" t="s">
        <v>1744</v>
      </c>
    </row>
    <row r="52" spans="1:5" x14ac:dyDescent="0.35">
      <c r="A52" s="48" t="s">
        <v>9</v>
      </c>
      <c r="B52" s="48" t="s">
        <v>770</v>
      </c>
      <c r="C52" s="48" t="s">
        <v>769</v>
      </c>
      <c r="D52" s="132" t="s">
        <v>1695</v>
      </c>
      <c r="E52" s="135"/>
    </row>
    <row r="53" spans="1:5" ht="29" x14ac:dyDescent="0.35">
      <c r="A53" s="48" t="s">
        <v>9</v>
      </c>
      <c r="B53" s="48" t="s">
        <v>22</v>
      </c>
      <c r="C53" s="48" t="s">
        <v>311</v>
      </c>
      <c r="D53" s="132" t="s">
        <v>1695</v>
      </c>
      <c r="E53" s="135" t="s">
        <v>1745</v>
      </c>
    </row>
    <row r="54" spans="1:5" ht="29" x14ac:dyDescent="0.35">
      <c r="A54" s="48" t="s">
        <v>9</v>
      </c>
      <c r="B54" s="48" t="s">
        <v>20</v>
      </c>
      <c r="C54" s="48" t="s">
        <v>312</v>
      </c>
      <c r="D54" s="132" t="s">
        <v>1695</v>
      </c>
      <c r="E54" s="135" t="s">
        <v>1746</v>
      </c>
    </row>
    <row r="55" spans="1:5" ht="29" x14ac:dyDescent="0.35">
      <c r="A55" s="48" t="s">
        <v>9</v>
      </c>
      <c r="B55" s="48" t="s">
        <v>836</v>
      </c>
      <c r="C55" s="48" t="s">
        <v>837</v>
      </c>
      <c r="D55" s="132" t="s">
        <v>1695</v>
      </c>
      <c r="E55" s="135" t="s">
        <v>1747</v>
      </c>
    </row>
    <row r="56" spans="1:5" x14ac:dyDescent="0.35">
      <c r="A56" s="48" t="s">
        <v>150</v>
      </c>
      <c r="B56" s="48" t="s">
        <v>152</v>
      </c>
      <c r="C56" s="48" t="s">
        <v>473</v>
      </c>
      <c r="D56" s="132" t="s">
        <v>1695</v>
      </c>
      <c r="E56" s="135" t="s">
        <v>1748</v>
      </c>
    </row>
    <row r="57" spans="1:5" x14ac:dyDescent="0.35">
      <c r="A57" s="48" t="s">
        <v>150</v>
      </c>
      <c r="B57" s="48" t="s">
        <v>282</v>
      </c>
      <c r="C57" s="48" t="s">
        <v>482</v>
      </c>
      <c r="D57" s="132" t="s">
        <v>1695</v>
      </c>
      <c r="E57" s="135" t="s">
        <v>1749</v>
      </c>
    </row>
    <row r="58" spans="1:5" x14ac:dyDescent="0.35">
      <c r="A58" s="48" t="s">
        <v>150</v>
      </c>
      <c r="B58" s="48" t="s">
        <v>478</v>
      </c>
      <c r="C58" s="48" t="s">
        <v>479</v>
      </c>
      <c r="D58" s="132" t="s">
        <v>1695</v>
      </c>
      <c r="E58" s="135" t="s">
        <v>1750</v>
      </c>
    </row>
    <row r="59" spans="1:5" x14ac:dyDescent="0.35">
      <c r="A59" s="48" t="s">
        <v>150</v>
      </c>
      <c r="B59" s="48" t="s">
        <v>203</v>
      </c>
      <c r="C59" s="48" t="s">
        <v>474</v>
      </c>
      <c r="D59" s="132" t="s">
        <v>1695</v>
      </c>
      <c r="E59" s="135" t="s">
        <v>1751</v>
      </c>
    </row>
    <row r="60" spans="1:5" ht="29" x14ac:dyDescent="0.35">
      <c r="A60" s="48" t="s">
        <v>150</v>
      </c>
      <c r="B60" s="48" t="s">
        <v>1176</v>
      </c>
      <c r="C60" s="48" t="s">
        <v>1177</v>
      </c>
      <c r="D60" s="132" t="s">
        <v>1695</v>
      </c>
      <c r="E60" s="135" t="s">
        <v>1752</v>
      </c>
    </row>
    <row r="61" spans="1:5" x14ac:dyDescent="0.35">
      <c r="A61" s="48" t="s">
        <v>150</v>
      </c>
      <c r="B61" s="48" t="s">
        <v>153</v>
      </c>
      <c r="C61" s="48" t="s">
        <v>475</v>
      </c>
      <c r="D61" s="132" t="s">
        <v>1695</v>
      </c>
      <c r="E61" s="135" t="s">
        <v>1753</v>
      </c>
    </row>
    <row r="62" spans="1:5" x14ac:dyDescent="0.35">
      <c r="A62" s="48" t="s">
        <v>150</v>
      </c>
      <c r="B62" s="48" t="s">
        <v>151</v>
      </c>
      <c r="C62" s="48" t="s">
        <v>1212</v>
      </c>
      <c r="D62" s="132" t="s">
        <v>1695</v>
      </c>
      <c r="E62" s="135" t="s">
        <v>1754</v>
      </c>
    </row>
    <row r="63" spans="1:5" x14ac:dyDescent="0.35">
      <c r="A63" s="48" t="s">
        <v>150</v>
      </c>
      <c r="B63" s="48" t="s">
        <v>476</v>
      </c>
      <c r="C63" s="48" t="s">
        <v>477</v>
      </c>
      <c r="D63" s="132" t="s">
        <v>1695</v>
      </c>
      <c r="E63" s="135"/>
    </row>
    <row r="64" spans="1:5" ht="58" x14ac:dyDescent="0.35">
      <c r="A64" s="48" t="s">
        <v>150</v>
      </c>
      <c r="B64" s="48" t="s">
        <v>779</v>
      </c>
      <c r="C64" s="48" t="s">
        <v>780</v>
      </c>
      <c r="D64" s="132" t="s">
        <v>1695</v>
      </c>
      <c r="E64" s="135" t="s">
        <v>1755</v>
      </c>
    </row>
    <row r="65" spans="1:5" ht="29" x14ac:dyDescent="0.35">
      <c r="A65" s="48" t="s">
        <v>823</v>
      </c>
      <c r="B65" s="48" t="s">
        <v>827</v>
      </c>
      <c r="C65" s="48" t="s">
        <v>313</v>
      </c>
      <c r="D65" s="132" t="s">
        <v>1695</v>
      </c>
      <c r="E65" s="135" t="s">
        <v>1756</v>
      </c>
    </row>
    <row r="66" spans="1:5" x14ac:dyDescent="0.35">
      <c r="A66" s="48" t="s">
        <v>823</v>
      </c>
      <c r="B66" s="48" t="s">
        <v>1130</v>
      </c>
      <c r="C66" s="48" t="s">
        <v>1129</v>
      </c>
      <c r="D66" s="132" t="s">
        <v>1695</v>
      </c>
      <c r="E66" s="135" t="s">
        <v>1757</v>
      </c>
    </row>
    <row r="67" spans="1:5" ht="29" x14ac:dyDescent="0.35">
      <c r="A67" s="48" t="s">
        <v>823</v>
      </c>
      <c r="B67" s="48" t="s">
        <v>824</v>
      </c>
      <c r="C67" s="48" t="s">
        <v>825</v>
      </c>
      <c r="D67" s="132" t="s">
        <v>1695</v>
      </c>
      <c r="E67" s="135" t="s">
        <v>1758</v>
      </c>
    </row>
    <row r="68" spans="1:5" ht="43.5" x14ac:dyDescent="0.35">
      <c r="A68" s="48" t="s">
        <v>10</v>
      </c>
      <c r="B68" s="48" t="s">
        <v>27</v>
      </c>
      <c r="C68" s="48" t="s">
        <v>744</v>
      </c>
      <c r="D68" s="132" t="s">
        <v>1695</v>
      </c>
      <c r="E68" s="135" t="s">
        <v>1759</v>
      </c>
    </row>
    <row r="69" spans="1:5" x14ac:dyDescent="0.35">
      <c r="A69" s="48" t="s">
        <v>10</v>
      </c>
      <c r="B69" s="48" t="s">
        <v>28</v>
      </c>
      <c r="C69" s="48" t="s">
        <v>156</v>
      </c>
      <c r="D69" s="132" t="s">
        <v>1695</v>
      </c>
      <c r="E69" s="135" t="s">
        <v>1760</v>
      </c>
    </row>
    <row r="70" spans="1:5" x14ac:dyDescent="0.35">
      <c r="A70" s="48" t="s">
        <v>10</v>
      </c>
      <c r="B70" s="48" t="s">
        <v>784</v>
      </c>
      <c r="C70" s="48" t="s">
        <v>786</v>
      </c>
      <c r="D70" s="132" t="s">
        <v>1695</v>
      </c>
      <c r="E70" s="135"/>
    </row>
    <row r="71" spans="1:5" x14ac:dyDescent="0.35">
      <c r="A71" s="48" t="s">
        <v>10</v>
      </c>
      <c r="B71" s="48" t="s">
        <v>1424</v>
      </c>
      <c r="C71" s="48" t="s">
        <v>785</v>
      </c>
      <c r="D71" s="132" t="s">
        <v>1695</v>
      </c>
      <c r="E71" s="135" t="s">
        <v>1761</v>
      </c>
    </row>
    <row r="72" spans="1:5" x14ac:dyDescent="0.35">
      <c r="A72" s="48" t="s">
        <v>10</v>
      </c>
      <c r="B72" s="48" t="s">
        <v>1103</v>
      </c>
      <c r="C72" s="48" t="s">
        <v>1102</v>
      </c>
      <c r="D72" s="132" t="s">
        <v>1695</v>
      </c>
      <c r="E72" s="135"/>
    </row>
    <row r="73" spans="1:5" x14ac:dyDescent="0.35">
      <c r="A73" s="48" t="s">
        <v>10</v>
      </c>
      <c r="B73" s="48" t="s">
        <v>1437</v>
      </c>
      <c r="C73" s="48" t="s">
        <v>1102</v>
      </c>
      <c r="D73" s="132" t="s">
        <v>1695</v>
      </c>
      <c r="E73" s="135"/>
    </row>
    <row r="74" spans="1:5" x14ac:dyDescent="0.35">
      <c r="A74" s="48" t="s">
        <v>10</v>
      </c>
      <c r="B74" s="48" t="s">
        <v>1157</v>
      </c>
      <c r="C74" s="48" t="s">
        <v>1157</v>
      </c>
      <c r="D74" s="132" t="s">
        <v>1695</v>
      </c>
      <c r="E74" s="135" t="s">
        <v>1762</v>
      </c>
    </row>
    <row r="75" spans="1:5" x14ac:dyDescent="0.35">
      <c r="A75" s="48" t="s">
        <v>10</v>
      </c>
      <c r="B75" s="48" t="s">
        <v>26</v>
      </c>
      <c r="C75" s="48" t="s">
        <v>314</v>
      </c>
      <c r="D75" s="132" t="s">
        <v>1695</v>
      </c>
      <c r="E75" s="135" t="s">
        <v>1763</v>
      </c>
    </row>
    <row r="76" spans="1:5" ht="72.5" x14ac:dyDescent="0.35">
      <c r="A76" s="48" t="s">
        <v>1044</v>
      </c>
      <c r="B76" s="48" t="s">
        <v>347</v>
      </c>
      <c r="C76" s="48" t="s">
        <v>315</v>
      </c>
      <c r="D76" s="132" t="s">
        <v>1695</v>
      </c>
      <c r="E76" s="135" t="s">
        <v>1972</v>
      </c>
    </row>
    <row r="77" spans="1:5" ht="72.5" x14ac:dyDescent="0.35">
      <c r="A77" s="48" t="s">
        <v>1044</v>
      </c>
      <c r="B77" s="48" t="s">
        <v>347</v>
      </c>
      <c r="C77" s="48" t="s">
        <v>316</v>
      </c>
      <c r="D77" s="132" t="s">
        <v>1695</v>
      </c>
      <c r="E77" s="135" t="s">
        <v>1972</v>
      </c>
    </row>
    <row r="78" spans="1:5" ht="72.5" x14ac:dyDescent="0.35">
      <c r="A78" s="48" t="s">
        <v>1044</v>
      </c>
      <c r="B78" s="48" t="s">
        <v>347</v>
      </c>
      <c r="C78" s="48" t="s">
        <v>317</v>
      </c>
      <c r="D78" s="132" t="s">
        <v>1695</v>
      </c>
      <c r="E78" s="135" t="s">
        <v>1972</v>
      </c>
    </row>
    <row r="79" spans="1:5" ht="72.5" x14ac:dyDescent="0.35">
      <c r="A79" s="48" t="s">
        <v>1044</v>
      </c>
      <c r="B79" s="48" t="s">
        <v>347</v>
      </c>
      <c r="C79" s="48" t="s">
        <v>318</v>
      </c>
      <c r="D79" s="132" t="s">
        <v>1695</v>
      </c>
      <c r="E79" s="135" t="s">
        <v>1972</v>
      </c>
    </row>
    <row r="80" spans="1:5" ht="72.5" x14ac:dyDescent="0.35">
      <c r="A80" s="48" t="s">
        <v>1044</v>
      </c>
      <c r="B80" s="48" t="s">
        <v>347</v>
      </c>
      <c r="C80" s="48" t="s">
        <v>319</v>
      </c>
      <c r="D80" s="132" t="s">
        <v>1695</v>
      </c>
      <c r="E80" s="135" t="s">
        <v>1972</v>
      </c>
    </row>
    <row r="81" spans="1:5" ht="58" x14ac:dyDescent="0.35">
      <c r="A81" s="48" t="s">
        <v>1044</v>
      </c>
      <c r="B81" s="48" t="s">
        <v>1210</v>
      </c>
      <c r="C81" s="48" t="s">
        <v>1211</v>
      </c>
      <c r="D81" s="132" t="s">
        <v>1695</v>
      </c>
      <c r="E81" s="135" t="s">
        <v>1764</v>
      </c>
    </row>
    <row r="82" spans="1:5" ht="43.5" x14ac:dyDescent="0.35">
      <c r="A82" s="48" t="s">
        <v>1044</v>
      </c>
      <c r="B82" s="48" t="s">
        <v>366</v>
      </c>
      <c r="C82" s="48" t="s">
        <v>320</v>
      </c>
      <c r="D82" s="132" t="s">
        <v>1695</v>
      </c>
      <c r="E82" s="135" t="s">
        <v>1765</v>
      </c>
    </row>
    <row r="83" spans="1:5" ht="43.5" x14ac:dyDescent="0.35">
      <c r="A83" s="48" t="s">
        <v>1044</v>
      </c>
      <c r="B83" s="48" t="s">
        <v>366</v>
      </c>
      <c r="C83" s="48" t="s">
        <v>321</v>
      </c>
      <c r="D83" s="132" t="s">
        <v>1695</v>
      </c>
      <c r="E83" s="135" t="s">
        <v>1765</v>
      </c>
    </row>
    <row r="84" spans="1:5" ht="43.5" x14ac:dyDescent="0.35">
      <c r="A84" s="48" t="s">
        <v>1044</v>
      </c>
      <c r="B84" s="48" t="s">
        <v>366</v>
      </c>
      <c r="C84" s="48" t="s">
        <v>322</v>
      </c>
      <c r="D84" s="132" t="s">
        <v>1695</v>
      </c>
      <c r="E84" s="135" t="s">
        <v>1765</v>
      </c>
    </row>
    <row r="85" spans="1:5" ht="43.5" x14ac:dyDescent="0.35">
      <c r="A85" s="48" t="s">
        <v>1044</v>
      </c>
      <c r="B85" s="48" t="s">
        <v>366</v>
      </c>
      <c r="C85" s="48" t="s">
        <v>323</v>
      </c>
      <c r="D85" s="132" t="s">
        <v>1695</v>
      </c>
      <c r="E85" s="135" t="s">
        <v>1765</v>
      </c>
    </row>
    <row r="86" spans="1:5" ht="43.5" x14ac:dyDescent="0.35">
      <c r="A86" s="48" t="s">
        <v>1044</v>
      </c>
      <c r="B86" s="48" t="s">
        <v>366</v>
      </c>
      <c r="C86" s="48" t="s">
        <v>324</v>
      </c>
      <c r="D86" s="132" t="s">
        <v>1695</v>
      </c>
      <c r="E86" s="135" t="s">
        <v>1765</v>
      </c>
    </row>
    <row r="87" spans="1:5" ht="29" x14ac:dyDescent="0.35">
      <c r="A87" s="48" t="s">
        <v>1232</v>
      </c>
      <c r="B87" s="48" t="s">
        <v>1233</v>
      </c>
      <c r="C87" s="48" t="s">
        <v>1237</v>
      </c>
      <c r="D87" s="132" t="s">
        <v>1695</v>
      </c>
      <c r="E87" s="135" t="s">
        <v>1766</v>
      </c>
    </row>
    <row r="88" spans="1:5" ht="101.5" x14ac:dyDescent="0.35">
      <c r="A88" s="48" t="s">
        <v>1382</v>
      </c>
      <c r="B88" s="48" t="s">
        <v>1383</v>
      </c>
      <c r="C88" s="48" t="s">
        <v>1390</v>
      </c>
      <c r="D88" s="132" t="s">
        <v>1695</v>
      </c>
      <c r="E88" s="135" t="s">
        <v>1767</v>
      </c>
    </row>
    <row r="89" spans="1:5" ht="101.5" x14ac:dyDescent="0.35">
      <c r="A89" s="48" t="s">
        <v>1382</v>
      </c>
      <c r="B89" s="48" t="s">
        <v>1384</v>
      </c>
      <c r="C89" s="48" t="s">
        <v>1391</v>
      </c>
      <c r="D89" s="132" t="s">
        <v>1695</v>
      </c>
      <c r="E89" s="135" t="s">
        <v>1767</v>
      </c>
    </row>
    <row r="90" spans="1:5" ht="101.5" x14ac:dyDescent="0.35">
      <c r="A90" s="48" t="s">
        <v>1382</v>
      </c>
      <c r="B90" s="48" t="s">
        <v>504</v>
      </c>
      <c r="C90" s="48" t="s">
        <v>1392</v>
      </c>
      <c r="D90" s="132" t="s">
        <v>1695</v>
      </c>
      <c r="E90" s="135" t="s">
        <v>1767</v>
      </c>
    </row>
    <row r="91" spans="1:5" ht="101.5" x14ac:dyDescent="0.35">
      <c r="A91" s="48" t="s">
        <v>1382</v>
      </c>
      <c r="B91" s="48" t="s">
        <v>1385</v>
      </c>
      <c r="C91" s="48" t="s">
        <v>1393</v>
      </c>
      <c r="D91" s="132" t="s">
        <v>1695</v>
      </c>
      <c r="E91" s="135" t="s">
        <v>1767</v>
      </c>
    </row>
    <row r="92" spans="1:5" ht="101.5" x14ac:dyDescent="0.35">
      <c r="A92" s="48" t="s">
        <v>1382</v>
      </c>
      <c r="B92" s="48" t="s">
        <v>1386</v>
      </c>
      <c r="C92" s="48" t="s">
        <v>1394</v>
      </c>
      <c r="D92" s="132" t="s">
        <v>1695</v>
      </c>
      <c r="E92" s="135" t="s">
        <v>1767</v>
      </c>
    </row>
    <row r="93" spans="1:5" ht="101.5" x14ac:dyDescent="0.35">
      <c r="A93" s="48" t="s">
        <v>1382</v>
      </c>
      <c r="B93" s="48" t="s">
        <v>287</v>
      </c>
      <c r="C93" s="48" t="s">
        <v>1395</v>
      </c>
      <c r="D93" s="132" t="s">
        <v>1695</v>
      </c>
      <c r="E93" s="135" t="s">
        <v>1767</v>
      </c>
    </row>
    <row r="94" spans="1:5" ht="101.5" x14ac:dyDescent="0.35">
      <c r="A94" s="48" t="s">
        <v>1382</v>
      </c>
      <c r="B94" s="48" t="s">
        <v>1387</v>
      </c>
      <c r="C94" s="48" t="s">
        <v>1396</v>
      </c>
      <c r="D94" s="132" t="s">
        <v>1695</v>
      </c>
      <c r="E94" s="135" t="s">
        <v>1767</v>
      </c>
    </row>
    <row r="95" spans="1:5" ht="101.5" x14ac:dyDescent="0.35">
      <c r="A95" s="48" t="s">
        <v>1382</v>
      </c>
      <c r="B95" s="48" t="s">
        <v>1388</v>
      </c>
      <c r="C95" s="48" t="s">
        <v>1397</v>
      </c>
      <c r="D95" s="132" t="s">
        <v>1695</v>
      </c>
      <c r="E95" s="135" t="s">
        <v>1767</v>
      </c>
    </row>
    <row r="96" spans="1:5" ht="101.5" x14ac:dyDescent="0.35">
      <c r="A96" s="48" t="s">
        <v>1382</v>
      </c>
      <c r="B96" s="48" t="s">
        <v>1389</v>
      </c>
      <c r="C96" s="48" t="s">
        <v>1398</v>
      </c>
      <c r="D96" s="132" t="s">
        <v>1695</v>
      </c>
      <c r="E96" s="135" t="s">
        <v>1767</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3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3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3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3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3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3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3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3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3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3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3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3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3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3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3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3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3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3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3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3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3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3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3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3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3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3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3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3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3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3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3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3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3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3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3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3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3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3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3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3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3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3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3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3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3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3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3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3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3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3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3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3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3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3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3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3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3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3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3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3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3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3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3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3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3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3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3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3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3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3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3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3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3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3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3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3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3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3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3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3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3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3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3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3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3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3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3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3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3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3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3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3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3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3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3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3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3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3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3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3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3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3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3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3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3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3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3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3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3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3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3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3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3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3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3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3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3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3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3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3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3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3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3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3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3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3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3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3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3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3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3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3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3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3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3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3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3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3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3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3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3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3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3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3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3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3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3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3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3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3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3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3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3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3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3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3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3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3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3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3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3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3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3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3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3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3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3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3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3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3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3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3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3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3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3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3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3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3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3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3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3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3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3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3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3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3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3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3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3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3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3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3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3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3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3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3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3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3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3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3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3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3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3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3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3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3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3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3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3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3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3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3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3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3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3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3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3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3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3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3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3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3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3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3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3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3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3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3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3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3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3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3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3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3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3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3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3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3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3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3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3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3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3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3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3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3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3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3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3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3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3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3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3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3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3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3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3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3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3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3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45" x14ac:dyDescent="0.3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3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3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3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3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3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1668</v>
      </c>
    </row>
    <row r="2" spans="1:15" x14ac:dyDescent="0.35">
      <c r="A2" s="15" t="s">
        <v>1669</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3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3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3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8" t="s">
        <v>1224</v>
      </c>
      <c r="B1" s="278"/>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8" t="s">
        <v>1228</v>
      </c>
      <c r="B42" s="278"/>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J1" zoomScale="70" zoomScaleNormal="70" workbookViewId="0">
      <pane ySplit="1" topLeftCell="A30" activePane="bottomLeft" state="frozen"/>
      <selection pane="bottomLeft" activeCell="Q33" sqref="Q33"/>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43.5" x14ac:dyDescent="0.35">
      <c r="A2" s="1" t="s">
        <v>645</v>
      </c>
      <c r="B2" s="3" t="s">
        <v>646</v>
      </c>
      <c r="C2" s="93">
        <v>1</v>
      </c>
      <c r="D2" s="3" t="s">
        <v>66</v>
      </c>
      <c r="E2" s="3" t="s">
        <v>67</v>
      </c>
      <c r="F2" s="3" t="s">
        <v>391</v>
      </c>
      <c r="G2" s="3" t="s">
        <v>192</v>
      </c>
      <c r="J2" s="3" t="s">
        <v>1983</v>
      </c>
      <c r="K2" s="3">
        <v>2030</v>
      </c>
      <c r="L2" s="277">
        <f>M2</f>
        <v>65.587094999999991</v>
      </c>
      <c r="M2" s="277">
        <f>'Target Calculations'!F10</f>
        <v>65.587094999999991</v>
      </c>
      <c r="N2" s="3" t="s">
        <v>1982</v>
      </c>
      <c r="O2" s="3" t="s">
        <v>1618</v>
      </c>
      <c r="P2" s="3">
        <v>2050</v>
      </c>
      <c r="Q2" s="116">
        <f>'Target Calculations'!G10</f>
        <v>13.117418999999998</v>
      </c>
      <c r="R2" s="116">
        <f>Q2</f>
        <v>13.117418999999998</v>
      </c>
      <c r="S2" s="3" t="s">
        <v>1619</v>
      </c>
    </row>
    <row r="3" spans="1:19" ht="43.5" x14ac:dyDescent="0.35">
      <c r="A3" s="1" t="s">
        <v>645</v>
      </c>
      <c r="B3" s="3" t="s">
        <v>647</v>
      </c>
      <c r="C3" s="49">
        <v>1</v>
      </c>
      <c r="D3" s="1" t="s">
        <v>66</v>
      </c>
      <c r="E3" s="1" t="s">
        <v>67</v>
      </c>
      <c r="F3" s="3" t="s">
        <v>391</v>
      </c>
      <c r="G3" s="3" t="s">
        <v>616</v>
      </c>
      <c r="J3" s="3" t="s">
        <v>1983</v>
      </c>
      <c r="K3" s="3">
        <v>2030</v>
      </c>
      <c r="L3" s="277">
        <f>M3</f>
        <v>69.569999999999993</v>
      </c>
      <c r="M3" s="277">
        <f>'Target Calculations'!F11</f>
        <v>69.569999999999993</v>
      </c>
      <c r="N3" s="3" t="s">
        <v>1982</v>
      </c>
      <c r="O3" s="3" t="s">
        <v>1618</v>
      </c>
      <c r="P3" s="3">
        <v>2050</v>
      </c>
      <c r="Q3" s="116">
        <f>'Target Calculations'!G11</f>
        <v>13.914</v>
      </c>
      <c r="R3" s="116">
        <f>Q3</f>
        <v>13.914</v>
      </c>
      <c r="S3" s="3" t="s">
        <v>1619</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1649</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1634</v>
      </c>
      <c r="J32" s="3" t="str">
        <f>J2</f>
        <v>50% Below 2005 Baseline by 2030</v>
      </c>
      <c r="K32" s="3">
        <f t="shared" ref="K32:S32" si="0">K2</f>
        <v>2030</v>
      </c>
      <c r="L32" s="3">
        <f t="shared" si="0"/>
        <v>65.587094999999991</v>
      </c>
      <c r="M32" s="3">
        <f t="shared" si="0"/>
        <v>65.587094999999991</v>
      </c>
      <c r="N32" s="3" t="str">
        <f t="shared" si="0"/>
        <v>Colorado's Climate Action Plan To Reduce Pollution set a goal of reducing emissions 50% below the 2005 baseline by 2030.</v>
      </c>
      <c r="O32" s="3" t="str">
        <f t="shared" si="0"/>
        <v>90% Below 2005 Baseline by 2050</v>
      </c>
      <c r="P32" s="3">
        <f t="shared" si="0"/>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1636</v>
      </c>
      <c r="L39" s="116"/>
      <c r="M39" s="116"/>
    </row>
    <row r="40" spans="1:19" ht="29.5" thickBot="1" x14ac:dyDescent="0.4">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1650</v>
      </c>
      <c r="C46" s="93">
        <v>1</v>
      </c>
      <c r="D46" s="3" t="s">
        <v>68</v>
      </c>
      <c r="E46" s="3" t="s">
        <v>67</v>
      </c>
      <c r="F46" s="3" t="s">
        <v>1332</v>
      </c>
      <c r="G46" s="3" t="s">
        <v>1651</v>
      </c>
      <c r="H46" s="3" t="s">
        <v>1652</v>
      </c>
      <c r="I46" s="3" t="s">
        <v>1653</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1641</v>
      </c>
      <c r="I77" s="3" t="s">
        <v>850</v>
      </c>
    </row>
    <row r="78" spans="1:19" ht="145" x14ac:dyDescent="0.35">
      <c r="A78" s="1" t="s">
        <v>809</v>
      </c>
      <c r="B78" s="1" t="s">
        <v>658</v>
      </c>
      <c r="C78" s="93">
        <v>1</v>
      </c>
      <c r="D78" s="3" t="s">
        <v>68</v>
      </c>
      <c r="E78" s="3" t="s">
        <v>67</v>
      </c>
      <c r="F78" s="3" t="s">
        <v>393</v>
      </c>
      <c r="G78" s="3" t="s">
        <v>847</v>
      </c>
      <c r="H78" s="3" t="s">
        <v>1642</v>
      </c>
      <c r="I78" s="3" t="s">
        <v>851</v>
      </c>
    </row>
    <row r="79" spans="1:19" ht="130.5" x14ac:dyDescent="0.35">
      <c r="A79" s="1" t="s">
        <v>809</v>
      </c>
      <c r="B79" s="1" t="s">
        <v>659</v>
      </c>
      <c r="C79" s="93">
        <v>1</v>
      </c>
      <c r="D79" s="3" t="s">
        <v>68</v>
      </c>
      <c r="E79" s="3" t="s">
        <v>69</v>
      </c>
      <c r="F79" s="3" t="s">
        <v>394</v>
      </c>
      <c r="G79" s="3" t="s">
        <v>848</v>
      </c>
      <c r="H79" s="3" t="s">
        <v>1643</v>
      </c>
      <c r="I79" s="3" t="s">
        <v>852</v>
      </c>
    </row>
    <row r="80" spans="1:19" ht="145.5" thickBot="1" x14ac:dyDescent="0.4">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1645</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1646</v>
      </c>
      <c r="I84" s="79" t="s">
        <v>858</v>
      </c>
    </row>
    <row r="85" spans="1:19" ht="101.5" x14ac:dyDescent="0.35">
      <c r="A85" s="1" t="s">
        <v>802</v>
      </c>
      <c r="B85" s="1" t="s">
        <v>804</v>
      </c>
      <c r="C85" s="93">
        <v>1</v>
      </c>
      <c r="D85" s="3" t="s">
        <v>68</v>
      </c>
      <c r="E85" s="3" t="s">
        <v>69</v>
      </c>
      <c r="F85" s="3" t="s">
        <v>805</v>
      </c>
      <c r="G85" s="3" t="s">
        <v>859</v>
      </c>
      <c r="H85" s="3" t="s">
        <v>1647</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1648</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tabSelected="1" workbookViewId="0">
      <selection activeCell="B8" sqref="B8"/>
    </sheetView>
  </sheetViews>
  <sheetFormatPr defaultColWidth="8.81640625" defaultRowHeight="14.5" x14ac:dyDescent="0.35"/>
  <cols>
    <col min="1" max="1" width="48.81640625" style="4" bestFit="1"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1973</v>
      </c>
      <c r="B2" s="48" t="s">
        <v>1360</v>
      </c>
      <c r="C2" s="89" t="s">
        <v>1371</v>
      </c>
    </row>
    <row r="3" spans="1:3" x14ac:dyDescent="0.35">
      <c r="A3" s="48" t="s">
        <v>1482</v>
      </c>
      <c r="B3" s="48" t="s">
        <v>1483</v>
      </c>
    </row>
    <row r="4" spans="1:3" x14ac:dyDescent="0.35">
      <c r="A4" s="48" t="s">
        <v>1484</v>
      </c>
      <c r="B4" s="48" t="s">
        <v>1665</v>
      </c>
    </row>
    <row r="5" spans="1:3" x14ac:dyDescent="0.35">
      <c r="A5" s="4" t="s">
        <v>1667</v>
      </c>
      <c r="B5" s="4" t="s">
        <v>1666</v>
      </c>
    </row>
    <row r="6" spans="1:3" x14ac:dyDescent="0.35">
      <c r="A6" s="273" t="s">
        <v>1974</v>
      </c>
      <c r="B6" s="218" t="s">
        <v>1981</v>
      </c>
    </row>
    <row r="7" spans="1:3" x14ac:dyDescent="0.35">
      <c r="A7" s="273" t="s">
        <v>1984</v>
      </c>
      <c r="B7" s="218" t="s">
        <v>1985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17968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1979</v>
      </c>
      <c r="E2" s="3" t="s">
        <v>1980</v>
      </c>
      <c r="F2" s="275" t="s">
        <v>1976</v>
      </c>
      <c r="G2" s="275" t="s">
        <v>1977</v>
      </c>
      <c r="H2" s="3" t="s">
        <v>1488</v>
      </c>
      <c r="I2" s="3" t="s">
        <v>1489</v>
      </c>
      <c r="J2" s="48" t="s">
        <v>1490</v>
      </c>
    </row>
    <row r="3" spans="1:10" x14ac:dyDescent="0.3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3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3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3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3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3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3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35">
      <c r="A12" s="118" t="s">
        <v>1621</v>
      </c>
      <c r="D12" s="95"/>
      <c r="J12" s="274"/>
    </row>
    <row r="13" spans="1:10" x14ac:dyDescent="0.35">
      <c r="A13" s="118" t="s">
        <v>1975</v>
      </c>
    </row>
    <row r="14" spans="1:10" x14ac:dyDescent="0.35">
      <c r="A14" s="56" t="s">
        <v>1498</v>
      </c>
      <c r="B14" s="48">
        <f>CONVERT(2000,"lbm","kg")/1000</f>
        <v>0.90718474000000004</v>
      </c>
    </row>
    <row r="16" spans="1:10" x14ac:dyDescent="0.35">
      <c r="A16" s="56" t="s">
        <v>1499</v>
      </c>
      <c r="B16" s="48" t="s">
        <v>1500</v>
      </c>
      <c r="C16" s="48" t="s">
        <v>1501</v>
      </c>
    </row>
    <row r="17" spans="1:12" x14ac:dyDescent="0.35">
      <c r="A17" s="56" t="s">
        <v>532</v>
      </c>
      <c r="B17" s="48">
        <v>1</v>
      </c>
      <c r="C17" s="48" t="s">
        <v>1502</v>
      </c>
    </row>
    <row r="18" spans="1:12" x14ac:dyDescent="0.35">
      <c r="A18" s="56" t="s">
        <v>541</v>
      </c>
      <c r="B18" s="48">
        <f>265/298</f>
        <v>0.88926174496644295</v>
      </c>
    </row>
    <row r="19" spans="1:12" x14ac:dyDescent="0.35">
      <c r="A19" s="56" t="s">
        <v>540</v>
      </c>
      <c r="B19" s="48">
        <f>28/25</f>
        <v>1.1200000000000001</v>
      </c>
    </row>
    <row r="20" spans="1:12" x14ac:dyDescent="0.35">
      <c r="A20" s="56" t="s">
        <v>1503</v>
      </c>
      <c r="B20" s="48">
        <v>1</v>
      </c>
      <c r="C20" s="48" t="s">
        <v>1504</v>
      </c>
    </row>
    <row r="21" spans="1:12" x14ac:dyDescent="0.35">
      <c r="A21" s="56" t="s">
        <v>1505</v>
      </c>
      <c r="B21" s="48">
        <v>1</v>
      </c>
      <c r="C21" s="48" t="s">
        <v>1504</v>
      </c>
    </row>
    <row r="22" spans="1:12" x14ac:dyDescent="0.35">
      <c r="A22" s="56" t="s">
        <v>530</v>
      </c>
      <c r="B22" s="48">
        <f>23500/22800</f>
        <v>1.0307017543859649</v>
      </c>
    </row>
    <row r="24" spans="1:12" x14ac:dyDescent="0.35">
      <c r="A24" s="118" t="s">
        <v>1633</v>
      </c>
    </row>
    <row r="25" spans="1:12" x14ac:dyDescent="0.35">
      <c r="A25" s="48" t="s">
        <v>1622</v>
      </c>
      <c r="B25" s="48" t="s">
        <v>1623</v>
      </c>
      <c r="C25" s="48" t="s">
        <v>1624</v>
      </c>
      <c r="D25" s="48" t="s">
        <v>1625</v>
      </c>
      <c r="E25" s="48" t="s">
        <v>1626</v>
      </c>
      <c r="F25" s="48" t="s">
        <v>1627</v>
      </c>
      <c r="G25" s="48" t="s">
        <v>1628</v>
      </c>
      <c r="J25" s="48" t="s">
        <v>1629</v>
      </c>
      <c r="K25" s="48" t="s">
        <v>1630</v>
      </c>
      <c r="L25" s="48" t="s">
        <v>1631</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1622</v>
      </c>
      <c r="B1" s="48" t="s">
        <v>1623</v>
      </c>
      <c r="C1" s="48" t="s">
        <v>1624</v>
      </c>
      <c r="D1" s="48" t="s">
        <v>1625</v>
      </c>
      <c r="E1" s="48" t="s">
        <v>1626</v>
      </c>
      <c r="F1" s="48" t="s">
        <v>1627</v>
      </c>
      <c r="G1" s="48" t="s">
        <v>1628</v>
      </c>
      <c r="H1" s="48" t="s">
        <v>1629</v>
      </c>
      <c r="I1" s="48" t="s">
        <v>1630</v>
      </c>
      <c r="J1" s="48" t="s">
        <v>1631</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1506</v>
      </c>
      <c r="B1" s="100" t="s">
        <v>1485</v>
      </c>
      <c r="C1" s="101" t="s">
        <v>1507</v>
      </c>
      <c r="F1" s="101" t="s">
        <v>1508</v>
      </c>
    </row>
    <row r="2" spans="1:11" x14ac:dyDescent="0.35">
      <c r="A2" s="102" t="s">
        <v>1509</v>
      </c>
      <c r="B2" s="100" t="s">
        <v>1510</v>
      </c>
      <c r="C2" s="100" t="s">
        <v>1511</v>
      </c>
      <c r="F2" s="100">
        <v>-54.651095819949695</v>
      </c>
      <c r="I2" s="103"/>
      <c r="J2" s="103"/>
      <c r="K2" s="103"/>
    </row>
    <row r="3" spans="1:11" x14ac:dyDescent="0.35">
      <c r="A3" s="102" t="s">
        <v>1512</v>
      </c>
      <c r="B3" s="100" t="s">
        <v>1513</v>
      </c>
      <c r="C3" s="100" t="s">
        <v>1511</v>
      </c>
      <c r="F3" s="100">
        <v>-5.9427464922921054</v>
      </c>
      <c r="I3" s="103"/>
      <c r="J3" s="103"/>
      <c r="K3" s="103"/>
    </row>
    <row r="4" spans="1:11" x14ac:dyDescent="0.35">
      <c r="A4" s="102" t="s">
        <v>1514</v>
      </c>
      <c r="B4" s="100" t="s">
        <v>1515</v>
      </c>
      <c r="C4" s="100" t="s">
        <v>1511</v>
      </c>
      <c r="F4" s="100">
        <v>14.110681388807681</v>
      </c>
      <c r="I4" s="104" t="s">
        <v>1516</v>
      </c>
      <c r="J4" s="103" t="s">
        <v>1486</v>
      </c>
      <c r="K4" s="103"/>
    </row>
    <row r="5" spans="1:11" x14ac:dyDescent="0.35">
      <c r="A5" s="102" t="s">
        <v>1517</v>
      </c>
      <c r="B5" s="100" t="s">
        <v>1518</v>
      </c>
      <c r="C5" s="100" t="s">
        <v>1511</v>
      </c>
      <c r="F5" s="100">
        <v>-32.560941459691399</v>
      </c>
      <c r="H5" s="56" t="s">
        <v>1491</v>
      </c>
      <c r="I5" s="103" t="s">
        <v>761</v>
      </c>
      <c r="J5" s="103">
        <f>SUMIFS(F:F,A:A,$J$4,C:C,I5)</f>
        <v>12.692618506025962</v>
      </c>
      <c r="K5" s="103"/>
    </row>
    <row r="6" spans="1:11" x14ac:dyDescent="0.35">
      <c r="A6" s="102" t="s">
        <v>1519</v>
      </c>
      <c r="B6" s="100" t="s">
        <v>1520</v>
      </c>
      <c r="C6" s="100" t="s">
        <v>1511</v>
      </c>
      <c r="F6" s="100">
        <v>-47.127535558012717</v>
      </c>
      <c r="H6" s="56" t="s">
        <v>55</v>
      </c>
      <c r="I6" s="103" t="s">
        <v>99</v>
      </c>
      <c r="J6" s="103">
        <f>SUMIFS(F:F,A:A,$J$4,C:C,I6)</f>
        <v>41.010186857201433</v>
      </c>
      <c r="K6" s="103"/>
    </row>
    <row r="7" spans="1:11" x14ac:dyDescent="0.35">
      <c r="A7" s="102" t="s">
        <v>1486</v>
      </c>
      <c r="B7" s="100" t="s">
        <v>527</v>
      </c>
      <c r="C7" s="100" t="s">
        <v>1511</v>
      </c>
      <c r="F7" s="100">
        <v>-2.6907445136881849</v>
      </c>
      <c r="H7" s="56" t="s">
        <v>1492</v>
      </c>
      <c r="I7" s="103" t="s">
        <v>9</v>
      </c>
      <c r="J7" s="103">
        <f t="shared" ref="J7:J8" si="0">SUMIFS(F:F,A:A,$J$4,C:C,I7)</f>
        <v>32.710792991623947</v>
      </c>
      <c r="K7" s="103"/>
    </row>
    <row r="8" spans="1:11" x14ac:dyDescent="0.35">
      <c r="A8" s="102" t="s">
        <v>1521</v>
      </c>
      <c r="B8" s="100" t="s">
        <v>1522</v>
      </c>
      <c r="C8" s="100" t="s">
        <v>1511</v>
      </c>
      <c r="F8" s="100">
        <v>-1.0180997139831849</v>
      </c>
      <c r="H8" s="56" t="s">
        <v>1493</v>
      </c>
      <c r="I8" s="103" t="s">
        <v>4</v>
      </c>
      <c r="J8" s="103">
        <f t="shared" si="0"/>
        <v>30.793886200365325</v>
      </c>
      <c r="K8" s="103"/>
    </row>
    <row r="9" spans="1:11" x14ac:dyDescent="0.35">
      <c r="A9" s="102" t="s">
        <v>1523</v>
      </c>
      <c r="B9" s="100" t="s">
        <v>1524</v>
      </c>
      <c r="C9" s="100" t="s">
        <v>1511</v>
      </c>
      <c r="F9" s="100">
        <v>-1.0812503370343296</v>
      </c>
      <c r="H9" s="56" t="s">
        <v>146</v>
      </c>
      <c r="I9" s="103" t="s">
        <v>148</v>
      </c>
      <c r="J9" s="103">
        <f>SUMIFS(F:F,A:A,$J$4,C:C,I9)</f>
        <v>11.420256865280981</v>
      </c>
      <c r="K9" s="103"/>
    </row>
    <row r="10" spans="1:11" x14ac:dyDescent="0.35">
      <c r="A10" s="102" t="s">
        <v>1525</v>
      </c>
      <c r="B10" s="100" t="s">
        <v>1524</v>
      </c>
      <c r="C10" s="100" t="s">
        <v>1511</v>
      </c>
      <c r="F10" s="100">
        <v>-7.642627077964137E-2</v>
      </c>
      <c r="H10" s="56" t="s">
        <v>1494</v>
      </c>
      <c r="I10" s="103" t="s">
        <v>1511</v>
      </c>
      <c r="J10" s="103">
        <f>SUMIFS(F:F,A:A,$J$4,C:C,I10)</f>
        <v>-2.6907445136881849</v>
      </c>
      <c r="K10" s="103"/>
    </row>
    <row r="11" spans="1:11" x14ac:dyDescent="0.35">
      <c r="A11" s="102" t="s">
        <v>1526</v>
      </c>
      <c r="B11" s="100" t="s">
        <v>1527</v>
      </c>
      <c r="C11" s="100" t="s">
        <v>1511</v>
      </c>
      <c r="F11" s="100">
        <v>-28.801510842298832</v>
      </c>
      <c r="H11" s="56" t="s">
        <v>1495</v>
      </c>
      <c r="I11" s="103" t="s">
        <v>1528</v>
      </c>
      <c r="J11" s="103">
        <f>SUMIFS(F:F,A:A,$J$4,C:C,I11)</f>
        <v>2.9640601206629897</v>
      </c>
      <c r="K11" s="103" t="s">
        <v>1529</v>
      </c>
    </row>
    <row r="12" spans="1:11" x14ac:dyDescent="0.35">
      <c r="A12" s="102" t="s">
        <v>1530</v>
      </c>
      <c r="B12" s="100" t="s">
        <v>1531</v>
      </c>
      <c r="C12" s="100" t="s">
        <v>1511</v>
      </c>
      <c r="F12" s="100">
        <v>-46.216384074634021</v>
      </c>
      <c r="H12" s="56" t="s">
        <v>1496</v>
      </c>
      <c r="I12" s="103" t="s">
        <v>1532</v>
      </c>
      <c r="J12" s="103">
        <f>SUM(J5:J11)</f>
        <v>128.90105702747243</v>
      </c>
      <c r="K12" s="103"/>
    </row>
    <row r="13" spans="1:11" x14ac:dyDescent="0.35">
      <c r="A13" s="102" t="s">
        <v>1533</v>
      </c>
      <c r="B13" s="100" t="s">
        <v>1534</v>
      </c>
      <c r="C13" s="100" t="s">
        <v>1511</v>
      </c>
      <c r="F13" s="100">
        <v>-0.26087033101173585</v>
      </c>
      <c r="H13" s="56" t="s">
        <v>1497</v>
      </c>
      <c r="I13" s="103" t="s">
        <v>1535</v>
      </c>
      <c r="J13" s="103">
        <f>SUM(J5:J11)-J10</f>
        <v>131.59180154116061</v>
      </c>
      <c r="K13" s="103"/>
    </row>
    <row r="14" spans="1:11" x14ac:dyDescent="0.35">
      <c r="A14" s="102" t="s">
        <v>1536</v>
      </c>
      <c r="B14" s="100" t="s">
        <v>1537</v>
      </c>
      <c r="C14" s="100" t="s">
        <v>1511</v>
      </c>
      <c r="F14" s="100">
        <v>-6.7326554268061942</v>
      </c>
      <c r="H14" s="100" t="s">
        <v>1538</v>
      </c>
      <c r="I14" s="103"/>
      <c r="J14" s="103"/>
      <c r="K14" s="103"/>
    </row>
    <row r="15" spans="1:11" x14ac:dyDescent="0.35">
      <c r="A15" s="102" t="s">
        <v>1539</v>
      </c>
      <c r="B15" s="100" t="s">
        <v>1540</v>
      </c>
      <c r="C15" s="100" t="s">
        <v>1511</v>
      </c>
      <c r="F15" s="100">
        <v>-27.900813631021062</v>
      </c>
      <c r="I15" s="103"/>
      <c r="J15" s="103"/>
      <c r="K15" s="103"/>
    </row>
    <row r="16" spans="1:11" x14ac:dyDescent="0.35">
      <c r="A16" s="102" t="s">
        <v>1541</v>
      </c>
      <c r="B16" s="100" t="s">
        <v>1542</v>
      </c>
      <c r="C16" s="100" t="s">
        <v>1511</v>
      </c>
      <c r="F16" s="100">
        <v>-18.781436361783499</v>
      </c>
      <c r="I16" s="105" t="s">
        <v>1543</v>
      </c>
      <c r="J16" s="106">
        <f>28/25</f>
        <v>1.1200000000000001</v>
      </c>
      <c r="K16" s="103"/>
    </row>
    <row r="17" spans="1:11" x14ac:dyDescent="0.35">
      <c r="A17" s="102" t="s">
        <v>1544</v>
      </c>
      <c r="B17" s="100" t="s">
        <v>1545</v>
      </c>
      <c r="C17" s="100" t="s">
        <v>1511</v>
      </c>
      <c r="F17" s="100">
        <v>-20.063061590964892</v>
      </c>
      <c r="I17" s="107" t="s">
        <v>1546</v>
      </c>
      <c r="J17" s="108">
        <f>265/298</f>
        <v>0.88926174496644295</v>
      </c>
      <c r="K17" s="103"/>
    </row>
    <row r="18" spans="1:11" x14ac:dyDescent="0.35">
      <c r="A18" s="102" t="s">
        <v>1547</v>
      </c>
      <c r="B18" s="100" t="s">
        <v>1548</v>
      </c>
      <c r="C18" s="100" t="s">
        <v>1511</v>
      </c>
      <c r="F18" s="100">
        <v>-16.486996944707148</v>
      </c>
      <c r="I18" s="103"/>
      <c r="J18" s="103"/>
      <c r="K18" s="103"/>
    </row>
    <row r="19" spans="1:11" x14ac:dyDescent="0.35">
      <c r="A19" s="102" t="s">
        <v>1549</v>
      </c>
      <c r="B19" s="100" t="s">
        <v>1550</v>
      </c>
      <c r="C19" s="100" t="s">
        <v>1511</v>
      </c>
      <c r="F19" s="100">
        <v>-25.111501978196998</v>
      </c>
      <c r="I19" s="103"/>
      <c r="J19" s="103"/>
      <c r="K19" s="103"/>
    </row>
    <row r="20" spans="1:11" x14ac:dyDescent="0.35">
      <c r="A20" s="102" t="s">
        <v>1551</v>
      </c>
      <c r="B20" s="100" t="s">
        <v>1552</v>
      </c>
      <c r="C20" s="100" t="s">
        <v>1511</v>
      </c>
      <c r="F20" s="100">
        <v>-37.349535280838843</v>
      </c>
      <c r="I20" s="103"/>
      <c r="J20" s="103"/>
      <c r="K20" s="103"/>
    </row>
    <row r="21" spans="1:11" x14ac:dyDescent="0.35">
      <c r="A21" s="102" t="s">
        <v>1553</v>
      </c>
      <c r="B21" s="100" t="s">
        <v>1554</v>
      </c>
      <c r="C21" s="100" t="s">
        <v>1511</v>
      </c>
      <c r="F21" s="100">
        <v>-7.3855560879097961</v>
      </c>
      <c r="I21" s="103"/>
      <c r="J21" s="103"/>
      <c r="K21" s="103"/>
    </row>
    <row r="22" spans="1:11" x14ac:dyDescent="0.35">
      <c r="A22" s="102" t="s">
        <v>1555</v>
      </c>
      <c r="B22" s="100" t="s">
        <v>1556</v>
      </c>
      <c r="C22" s="100" t="s">
        <v>1511</v>
      </c>
      <c r="F22" s="100">
        <v>-6.5303935010815559</v>
      </c>
      <c r="I22" s="103"/>
      <c r="J22" s="103"/>
      <c r="K22" s="103"/>
    </row>
    <row r="23" spans="1:11" x14ac:dyDescent="0.35">
      <c r="A23" s="102" t="s">
        <v>1557</v>
      </c>
      <c r="B23" s="100" t="s">
        <v>1558</v>
      </c>
      <c r="C23" s="100" t="s">
        <v>1511</v>
      </c>
      <c r="F23" s="100">
        <v>-8.4989830142117846</v>
      </c>
      <c r="I23" s="103"/>
      <c r="J23" s="103"/>
      <c r="K23" s="103"/>
    </row>
    <row r="24" spans="1:11" x14ac:dyDescent="0.35">
      <c r="A24" s="102" t="s">
        <v>1559</v>
      </c>
      <c r="B24" s="100" t="s">
        <v>1560</v>
      </c>
      <c r="C24" s="100" t="s">
        <v>1511</v>
      </c>
      <c r="F24" s="100">
        <v>-56.70289430803291</v>
      </c>
      <c r="I24" s="103"/>
      <c r="J24" s="103"/>
      <c r="K24" s="103"/>
    </row>
    <row r="25" spans="1:11" x14ac:dyDescent="0.35">
      <c r="A25" s="102" t="s">
        <v>1561</v>
      </c>
      <c r="B25" s="100" t="s">
        <v>1562</v>
      </c>
      <c r="C25" s="100" t="s">
        <v>1511</v>
      </c>
      <c r="F25" s="100">
        <v>-49.028525742820364</v>
      </c>
      <c r="I25" s="103"/>
      <c r="J25" s="103"/>
      <c r="K25" s="103"/>
    </row>
    <row r="26" spans="1:11" x14ac:dyDescent="0.35">
      <c r="A26" s="102" t="s">
        <v>1563</v>
      </c>
      <c r="B26" s="100" t="s">
        <v>1564</v>
      </c>
      <c r="C26" s="100" t="s">
        <v>1511</v>
      </c>
      <c r="F26" s="100">
        <v>-55.486154452498113</v>
      </c>
      <c r="I26" s="103"/>
      <c r="J26" s="103"/>
      <c r="K26" s="103"/>
    </row>
    <row r="27" spans="1:11" x14ac:dyDescent="0.35">
      <c r="A27" s="102" t="s">
        <v>1565</v>
      </c>
      <c r="B27" s="100" t="s">
        <v>1566</v>
      </c>
      <c r="C27" s="100" t="s">
        <v>1511</v>
      </c>
      <c r="F27" s="100">
        <v>-53.379403038433814</v>
      </c>
      <c r="I27" s="103"/>
      <c r="J27" s="103"/>
      <c r="K27" s="103"/>
    </row>
    <row r="28" spans="1:11" x14ac:dyDescent="0.35">
      <c r="A28" s="102" t="s">
        <v>1567</v>
      </c>
      <c r="B28" s="100" t="s">
        <v>1568</v>
      </c>
      <c r="C28" s="100" t="s">
        <v>1511</v>
      </c>
      <c r="F28" s="100">
        <v>-23.903308552550214</v>
      </c>
      <c r="I28" s="103"/>
      <c r="J28" s="103"/>
      <c r="K28" s="103"/>
    </row>
    <row r="29" spans="1:11" x14ac:dyDescent="0.35">
      <c r="A29" s="102" t="s">
        <v>1569</v>
      </c>
      <c r="B29" s="100" t="s">
        <v>528</v>
      </c>
      <c r="C29" s="100" t="s">
        <v>1511</v>
      </c>
      <c r="F29" s="100">
        <v>-10.834429612762822</v>
      </c>
      <c r="I29" s="103"/>
      <c r="J29" s="103"/>
      <c r="K29" s="103"/>
    </row>
    <row r="30" spans="1:11" x14ac:dyDescent="0.35">
      <c r="A30" s="102" t="s">
        <v>1570</v>
      </c>
      <c r="B30" s="100" t="s">
        <v>1571</v>
      </c>
      <c r="C30" s="100" t="s">
        <v>1511</v>
      </c>
      <c r="F30" s="100">
        <v>1.2108036145684946</v>
      </c>
      <c r="I30" s="103"/>
      <c r="J30" s="103"/>
      <c r="K30" s="103"/>
    </row>
    <row r="31" spans="1:11" x14ac:dyDescent="0.35">
      <c r="A31" s="102" t="s">
        <v>1572</v>
      </c>
      <c r="B31" s="100" t="s">
        <v>1573</v>
      </c>
      <c r="C31" s="100" t="s">
        <v>1511</v>
      </c>
      <c r="F31" s="100">
        <v>-7.7674235575247339</v>
      </c>
      <c r="I31" s="103"/>
      <c r="J31" s="103"/>
      <c r="K31" s="103"/>
    </row>
    <row r="32" spans="1:11" x14ac:dyDescent="0.35">
      <c r="A32" s="102" t="s">
        <v>1574</v>
      </c>
      <c r="B32" s="100" t="s">
        <v>1575</v>
      </c>
      <c r="C32" s="100" t="s">
        <v>1511</v>
      </c>
      <c r="F32" s="100">
        <v>-5.804732152172404</v>
      </c>
      <c r="I32" s="103"/>
      <c r="J32" s="103"/>
      <c r="K32" s="103"/>
    </row>
    <row r="33" spans="1:11" x14ac:dyDescent="0.35">
      <c r="A33" s="102" t="s">
        <v>1576</v>
      </c>
      <c r="B33" s="100" t="s">
        <v>1577</v>
      </c>
      <c r="C33" s="100" t="s">
        <v>1511</v>
      </c>
      <c r="F33" s="100">
        <v>4.7124774749117764</v>
      </c>
      <c r="I33" s="103"/>
      <c r="J33" s="103"/>
      <c r="K33" s="103"/>
    </row>
    <row r="34" spans="1:11" x14ac:dyDescent="0.35">
      <c r="A34" s="102" t="s">
        <v>1578</v>
      </c>
      <c r="B34" s="100" t="s">
        <v>1579</v>
      </c>
      <c r="C34" s="100" t="s">
        <v>1511</v>
      </c>
      <c r="F34" s="100">
        <v>-35.075700183663436</v>
      </c>
      <c r="I34" s="103"/>
      <c r="J34" s="103"/>
      <c r="K34" s="103"/>
    </row>
    <row r="35" spans="1:11" x14ac:dyDescent="0.35">
      <c r="A35" s="102" t="s">
        <v>1580</v>
      </c>
      <c r="B35" s="100" t="s">
        <v>1581</v>
      </c>
      <c r="C35" s="100" t="s">
        <v>1511</v>
      </c>
      <c r="F35" s="100">
        <v>-31.785830777054354</v>
      </c>
      <c r="I35" s="103"/>
      <c r="J35" s="103"/>
      <c r="K35" s="103"/>
    </row>
    <row r="36" spans="1:11" x14ac:dyDescent="0.35">
      <c r="A36" s="102" t="s">
        <v>1582</v>
      </c>
      <c r="B36" s="100" t="s">
        <v>1583</v>
      </c>
      <c r="C36" s="100" t="s">
        <v>1511</v>
      </c>
      <c r="F36" s="100">
        <v>-3.5034355364398513</v>
      </c>
      <c r="I36" s="103"/>
      <c r="J36" s="103"/>
      <c r="K36" s="103"/>
    </row>
    <row r="37" spans="1:11" x14ac:dyDescent="0.35">
      <c r="A37" s="102" t="s">
        <v>1584</v>
      </c>
      <c r="B37" s="100" t="s">
        <v>1585</v>
      </c>
      <c r="C37" s="100" t="s">
        <v>1511</v>
      </c>
      <c r="F37" s="100">
        <v>-24.94604556045255</v>
      </c>
      <c r="I37" s="103"/>
      <c r="J37" s="103"/>
      <c r="K37" s="103"/>
    </row>
    <row r="38" spans="1:11" x14ac:dyDescent="0.35">
      <c r="A38" s="102" t="s">
        <v>1586</v>
      </c>
      <c r="B38" s="100" t="s">
        <v>1587</v>
      </c>
      <c r="C38" s="100" t="s">
        <v>1511</v>
      </c>
      <c r="F38" s="100">
        <v>-11.0495049974502</v>
      </c>
      <c r="I38" s="103"/>
      <c r="J38" s="103"/>
      <c r="K38" s="103"/>
    </row>
    <row r="39" spans="1:11" x14ac:dyDescent="0.35">
      <c r="A39" s="102" t="s">
        <v>1588</v>
      </c>
      <c r="B39" s="100" t="s">
        <v>1589</v>
      </c>
      <c r="C39" s="100" t="s">
        <v>1511</v>
      </c>
      <c r="F39" s="100">
        <v>-1.9247945673542708</v>
      </c>
      <c r="I39" s="103"/>
      <c r="J39" s="103"/>
      <c r="K39" s="103"/>
    </row>
    <row r="40" spans="1:11" x14ac:dyDescent="0.35">
      <c r="A40" s="102" t="s">
        <v>1590</v>
      </c>
      <c r="B40" s="100" t="s">
        <v>1591</v>
      </c>
      <c r="C40" s="100" t="s">
        <v>1511</v>
      </c>
      <c r="F40" s="100">
        <v>-34.910378078828131</v>
      </c>
      <c r="I40" s="103"/>
      <c r="J40" s="103"/>
      <c r="K40" s="103"/>
    </row>
    <row r="41" spans="1:11" x14ac:dyDescent="0.35">
      <c r="A41" s="102" t="s">
        <v>1592</v>
      </c>
      <c r="B41" s="100" t="s">
        <v>1593</v>
      </c>
      <c r="C41" s="100" t="s">
        <v>1511</v>
      </c>
      <c r="F41" s="100">
        <v>-1.1039440581407975</v>
      </c>
      <c r="I41" s="103"/>
      <c r="J41" s="103"/>
      <c r="K41" s="103"/>
    </row>
    <row r="42" spans="1:11" x14ac:dyDescent="0.35">
      <c r="A42" s="102" t="s">
        <v>1594</v>
      </c>
      <c r="B42" s="100" t="s">
        <v>1595</v>
      </c>
      <c r="C42" s="100" t="s">
        <v>1511</v>
      </c>
      <c r="F42" s="100">
        <v>-37.742136268725602</v>
      </c>
      <c r="I42" s="103"/>
      <c r="J42" s="103"/>
      <c r="K42" s="103"/>
    </row>
    <row r="43" spans="1:11" x14ac:dyDescent="0.35">
      <c r="A43" s="102" t="s">
        <v>1596</v>
      </c>
      <c r="B43" s="100" t="s">
        <v>1597</v>
      </c>
      <c r="C43" s="100" t="s">
        <v>1511</v>
      </c>
      <c r="F43" s="100">
        <v>-6.6822163373437879</v>
      </c>
      <c r="I43" s="103"/>
      <c r="J43" s="103"/>
      <c r="K43" s="103"/>
    </row>
    <row r="44" spans="1:11" x14ac:dyDescent="0.35">
      <c r="A44" s="102" t="s">
        <v>1598</v>
      </c>
      <c r="B44" s="100" t="s">
        <v>1599</v>
      </c>
      <c r="C44" s="100" t="s">
        <v>1511</v>
      </c>
      <c r="F44" s="100">
        <v>-29.682095892093724</v>
      </c>
      <c r="I44" s="103"/>
      <c r="J44" s="103"/>
      <c r="K44" s="103"/>
    </row>
    <row r="45" spans="1:11" x14ac:dyDescent="0.35">
      <c r="A45" s="102" t="s">
        <v>1600</v>
      </c>
      <c r="B45" s="100" t="s">
        <v>1601</v>
      </c>
      <c r="C45" s="100" t="s">
        <v>1511</v>
      </c>
      <c r="F45" s="100">
        <v>-36.10534957119485</v>
      </c>
      <c r="I45" s="103"/>
      <c r="J45" s="103"/>
      <c r="K45" s="103"/>
    </row>
    <row r="46" spans="1:11" x14ac:dyDescent="0.35">
      <c r="A46" s="102" t="s">
        <v>1602</v>
      </c>
      <c r="B46" s="100" t="s">
        <v>1603</v>
      </c>
      <c r="C46" s="100" t="s">
        <v>1511</v>
      </c>
      <c r="F46" s="100">
        <v>-2.84145008544307</v>
      </c>
      <c r="I46" s="103"/>
      <c r="J46" s="103"/>
      <c r="K46" s="103"/>
    </row>
    <row r="47" spans="1:11" x14ac:dyDescent="0.35">
      <c r="A47" s="102" t="s">
        <v>1604</v>
      </c>
      <c r="B47" s="100" t="s">
        <v>1605</v>
      </c>
      <c r="C47" s="100" t="s">
        <v>1511</v>
      </c>
      <c r="F47" s="100">
        <v>-3.9111105022045773</v>
      </c>
      <c r="I47" s="103"/>
      <c r="J47" s="103"/>
      <c r="K47" s="103"/>
    </row>
    <row r="48" spans="1:11" x14ac:dyDescent="0.35">
      <c r="A48" s="102" t="s">
        <v>1606</v>
      </c>
      <c r="B48" s="100" t="s">
        <v>1607</v>
      </c>
      <c r="C48" s="100" t="s">
        <v>1511</v>
      </c>
      <c r="F48" s="100">
        <v>-33.373670736872697</v>
      </c>
      <c r="I48" s="103"/>
      <c r="J48" s="103"/>
      <c r="K48" s="103"/>
    </row>
    <row r="49" spans="1:11" x14ac:dyDescent="0.35">
      <c r="A49" s="102" t="s">
        <v>1608</v>
      </c>
      <c r="B49" s="100" t="s">
        <v>1609</v>
      </c>
      <c r="C49" s="100" t="s">
        <v>1511</v>
      </c>
      <c r="F49" s="100">
        <v>-35.75729607062145</v>
      </c>
      <c r="I49" s="103"/>
      <c r="J49" s="103"/>
      <c r="K49" s="103"/>
    </row>
    <row r="50" spans="1:11" x14ac:dyDescent="0.35">
      <c r="A50" s="102" t="s">
        <v>1610</v>
      </c>
      <c r="B50" s="100" t="s">
        <v>1611</v>
      </c>
      <c r="C50" s="100" t="s">
        <v>1511</v>
      </c>
      <c r="F50" s="100">
        <v>-32.799968592237171</v>
      </c>
      <c r="I50" s="103"/>
      <c r="J50" s="103"/>
      <c r="K50" s="103"/>
    </row>
    <row r="51" spans="1:11" x14ac:dyDescent="0.35">
      <c r="A51" s="102" t="s">
        <v>1612</v>
      </c>
      <c r="B51" s="100" t="s">
        <v>1613</v>
      </c>
      <c r="C51" s="100" t="s">
        <v>1511</v>
      </c>
      <c r="F51" s="100">
        <v>-54.633842204065907</v>
      </c>
      <c r="I51" s="103"/>
      <c r="J51" s="103"/>
      <c r="K51" s="103"/>
    </row>
    <row r="52" spans="1:11" x14ac:dyDescent="0.35">
      <c r="A52" s="102" t="s">
        <v>1614</v>
      </c>
      <c r="B52" s="100" t="s">
        <v>1615</v>
      </c>
      <c r="C52" s="100" t="s">
        <v>1511</v>
      </c>
      <c r="F52" s="100">
        <v>20.200073916406961</v>
      </c>
    </row>
    <row r="53" spans="1:11" x14ac:dyDescent="0.35">
      <c r="A53" s="102" t="s">
        <v>1509</v>
      </c>
      <c r="B53" s="100" t="s">
        <v>1510</v>
      </c>
      <c r="C53" s="100" t="s">
        <v>1528</v>
      </c>
      <c r="F53" s="100">
        <v>5.2008180013742411</v>
      </c>
    </row>
    <row r="54" spans="1:11" x14ac:dyDescent="0.35">
      <c r="A54" s="102" t="s">
        <v>1512</v>
      </c>
      <c r="B54" s="100" t="s">
        <v>1513</v>
      </c>
      <c r="C54" s="100" t="s">
        <v>1528</v>
      </c>
      <c r="F54" s="100">
        <v>0.6328789577415137</v>
      </c>
    </row>
    <row r="55" spans="1:11" x14ac:dyDescent="0.35">
      <c r="A55" s="102" t="s">
        <v>1514</v>
      </c>
      <c r="B55" s="100" t="s">
        <v>1515</v>
      </c>
      <c r="C55" s="100" t="s">
        <v>1528</v>
      </c>
      <c r="F55" s="100">
        <v>2.7580660261091943</v>
      </c>
    </row>
    <row r="56" spans="1:11" x14ac:dyDescent="0.35">
      <c r="A56" s="102" t="s">
        <v>1517</v>
      </c>
      <c r="B56" s="100" t="s">
        <v>1518</v>
      </c>
      <c r="C56" s="100" t="s">
        <v>1528</v>
      </c>
      <c r="F56" s="100">
        <v>2.1091321704415291</v>
      </c>
    </row>
    <row r="57" spans="1:11" x14ac:dyDescent="0.35">
      <c r="A57" s="102" t="s">
        <v>1519</v>
      </c>
      <c r="B57" s="100" t="s">
        <v>1520</v>
      </c>
      <c r="C57" s="100" t="s">
        <v>1528</v>
      </c>
      <c r="F57" s="100">
        <v>17.946700622194555</v>
      </c>
    </row>
    <row r="58" spans="1:11" x14ac:dyDescent="0.35">
      <c r="A58" s="102" t="s">
        <v>1486</v>
      </c>
      <c r="B58" s="100" t="s">
        <v>527</v>
      </c>
      <c r="C58" s="100" t="s">
        <v>1528</v>
      </c>
      <c r="F58" s="100">
        <v>2.9640601206629897</v>
      </c>
    </row>
    <row r="59" spans="1:11" x14ac:dyDescent="0.35">
      <c r="A59" s="102" t="s">
        <v>1521</v>
      </c>
      <c r="B59" s="100" t="s">
        <v>1522</v>
      </c>
      <c r="C59" s="100" t="s">
        <v>1528</v>
      </c>
      <c r="F59" s="100">
        <v>2.5849577210723842</v>
      </c>
    </row>
    <row r="60" spans="1:11" x14ac:dyDescent="0.35">
      <c r="A60" s="102" t="s">
        <v>1523</v>
      </c>
      <c r="B60" s="100" t="s">
        <v>1524</v>
      </c>
      <c r="C60" s="100" t="s">
        <v>1528</v>
      </c>
      <c r="F60" s="100">
        <v>0.30260757417010287</v>
      </c>
    </row>
    <row r="61" spans="1:11" x14ac:dyDescent="0.35">
      <c r="A61" s="102" t="s">
        <v>1525</v>
      </c>
      <c r="B61" s="100" t="s">
        <v>1524</v>
      </c>
      <c r="C61" s="100" t="s">
        <v>1528</v>
      </c>
      <c r="F61" s="100">
        <v>6.7943009351264433E-2</v>
      </c>
    </row>
    <row r="62" spans="1:11" x14ac:dyDescent="0.35">
      <c r="A62" s="102" t="s">
        <v>1526</v>
      </c>
      <c r="B62" s="100" t="s">
        <v>1527</v>
      </c>
      <c r="C62" s="100" t="s">
        <v>1528</v>
      </c>
      <c r="F62" s="100">
        <v>14.439305994878847</v>
      </c>
    </row>
    <row r="63" spans="1:11" x14ac:dyDescent="0.35">
      <c r="A63" s="102" t="s">
        <v>1530</v>
      </c>
      <c r="B63" s="100" t="s">
        <v>1531</v>
      </c>
      <c r="C63" s="100" t="s">
        <v>1528</v>
      </c>
      <c r="F63" s="100">
        <v>6.5240301625524797</v>
      </c>
    </row>
    <row r="64" spans="1:11" x14ac:dyDescent="0.35">
      <c r="A64" s="102" t="s">
        <v>1533</v>
      </c>
      <c r="B64" s="100" t="s">
        <v>1534</v>
      </c>
      <c r="C64" s="100" t="s">
        <v>1528</v>
      </c>
      <c r="F64" s="100">
        <v>1.4701335135613653</v>
      </c>
    </row>
    <row r="65" spans="1:6" x14ac:dyDescent="0.35">
      <c r="A65" s="102" t="s">
        <v>1536</v>
      </c>
      <c r="B65" s="100" t="s">
        <v>1537</v>
      </c>
      <c r="C65" s="100" t="s">
        <v>1528</v>
      </c>
      <c r="F65" s="100">
        <v>0.66657946908537102</v>
      </c>
    </row>
    <row r="66" spans="1:6" x14ac:dyDescent="0.35">
      <c r="A66" s="102" t="s">
        <v>1539</v>
      </c>
      <c r="B66" s="100" t="s">
        <v>1540</v>
      </c>
      <c r="C66" s="100" t="s">
        <v>1528</v>
      </c>
      <c r="F66" s="100">
        <v>10.130164839970606</v>
      </c>
    </row>
    <row r="67" spans="1:6" x14ac:dyDescent="0.35">
      <c r="A67" s="102" t="s">
        <v>1541</v>
      </c>
      <c r="B67" s="100" t="s">
        <v>1542</v>
      </c>
      <c r="C67" s="100" t="s">
        <v>1528</v>
      </c>
      <c r="F67" s="100">
        <v>5.8264303160598896</v>
      </c>
    </row>
    <row r="68" spans="1:6" x14ac:dyDescent="0.35">
      <c r="A68" s="102" t="s">
        <v>1544</v>
      </c>
      <c r="B68" s="100" t="s">
        <v>1545</v>
      </c>
      <c r="C68" s="100" t="s">
        <v>1528</v>
      </c>
      <c r="F68" s="100">
        <v>2.939352039286903</v>
      </c>
    </row>
    <row r="69" spans="1:6" x14ac:dyDescent="0.35">
      <c r="A69" s="102" t="s">
        <v>1547</v>
      </c>
      <c r="B69" s="100" t="s">
        <v>1548</v>
      </c>
      <c r="C69" s="100" t="s">
        <v>1528</v>
      </c>
      <c r="F69" s="100">
        <v>3.0939893467968829</v>
      </c>
    </row>
    <row r="70" spans="1:6" x14ac:dyDescent="0.35">
      <c r="A70" s="102" t="s">
        <v>1549</v>
      </c>
      <c r="B70" s="100" t="s">
        <v>1550</v>
      </c>
      <c r="C70" s="100" t="s">
        <v>1528</v>
      </c>
      <c r="F70" s="100">
        <v>4.8395685471114378</v>
      </c>
    </row>
    <row r="71" spans="1:6" x14ac:dyDescent="0.35">
      <c r="A71" s="102" t="s">
        <v>1551</v>
      </c>
      <c r="B71" s="100" t="s">
        <v>1552</v>
      </c>
      <c r="C71" s="100" t="s">
        <v>1528</v>
      </c>
      <c r="F71" s="100">
        <v>3.8008074147584487</v>
      </c>
    </row>
    <row r="72" spans="1:6" x14ac:dyDescent="0.35">
      <c r="A72" s="102" t="s">
        <v>1553</v>
      </c>
      <c r="B72" s="100" t="s">
        <v>1554</v>
      </c>
      <c r="C72" s="100" t="s">
        <v>1528</v>
      </c>
      <c r="F72" s="100">
        <v>0.60554749065435198</v>
      </c>
    </row>
    <row r="73" spans="1:6" x14ac:dyDescent="0.35">
      <c r="A73" s="102" t="s">
        <v>1555</v>
      </c>
      <c r="B73" s="100" t="s">
        <v>1556</v>
      </c>
      <c r="C73" s="100" t="s">
        <v>1528</v>
      </c>
      <c r="F73" s="100">
        <v>5.2152830624009434</v>
      </c>
    </row>
    <row r="74" spans="1:6" x14ac:dyDescent="0.35">
      <c r="A74" s="102" t="s">
        <v>1557</v>
      </c>
      <c r="B74" s="100" t="s">
        <v>1558</v>
      </c>
      <c r="C74" s="100" t="s">
        <v>1528</v>
      </c>
      <c r="F74" s="100">
        <v>4.0453988612728908</v>
      </c>
    </row>
    <row r="75" spans="1:6" x14ac:dyDescent="0.35">
      <c r="A75" s="102" t="s">
        <v>1559</v>
      </c>
      <c r="B75" s="100" t="s">
        <v>1560</v>
      </c>
      <c r="C75" s="100" t="s">
        <v>1528</v>
      </c>
      <c r="F75" s="100">
        <v>9.3754617640042408</v>
      </c>
    </row>
    <row r="76" spans="1:6" x14ac:dyDescent="0.35">
      <c r="A76" s="102" t="s">
        <v>1561</v>
      </c>
      <c r="B76" s="100" t="s">
        <v>1562</v>
      </c>
      <c r="C76" s="100" t="s">
        <v>1528</v>
      </c>
      <c r="F76" s="100">
        <v>2.3464141456829308</v>
      </c>
    </row>
    <row r="77" spans="1:6" x14ac:dyDescent="0.35">
      <c r="A77" s="102" t="s">
        <v>1563</v>
      </c>
      <c r="B77" s="100" t="s">
        <v>1564</v>
      </c>
      <c r="C77" s="100" t="s">
        <v>1528</v>
      </c>
      <c r="F77" s="100">
        <v>2.6841045544812623</v>
      </c>
    </row>
    <row r="78" spans="1:6" x14ac:dyDescent="0.35">
      <c r="A78" s="102" t="s">
        <v>1565</v>
      </c>
      <c r="B78" s="100" t="s">
        <v>1566</v>
      </c>
      <c r="C78" s="100" t="s">
        <v>1528</v>
      </c>
      <c r="F78" s="100">
        <v>6.3000654739569519</v>
      </c>
    </row>
    <row r="79" spans="1:6" x14ac:dyDescent="0.35">
      <c r="A79" s="102" t="s">
        <v>1567</v>
      </c>
      <c r="B79" s="100" t="s">
        <v>1568</v>
      </c>
      <c r="C79" s="100" t="s">
        <v>1528</v>
      </c>
      <c r="F79" s="100">
        <v>0.60666007392788868</v>
      </c>
    </row>
    <row r="80" spans="1:6" x14ac:dyDescent="0.35">
      <c r="A80" s="102" t="s">
        <v>1569</v>
      </c>
      <c r="B80" s="100" t="s">
        <v>528</v>
      </c>
      <c r="C80" s="100" t="s">
        <v>1528</v>
      </c>
      <c r="F80" s="100">
        <v>1.6227547817201033</v>
      </c>
    </row>
    <row r="81" spans="1:6" x14ac:dyDescent="0.35">
      <c r="A81" s="102" t="s">
        <v>1570</v>
      </c>
      <c r="B81" s="100" t="s">
        <v>1571</v>
      </c>
      <c r="C81" s="100" t="s">
        <v>1528</v>
      </c>
      <c r="F81" s="100">
        <v>1.8198807264733488</v>
      </c>
    </row>
    <row r="82" spans="1:6" x14ac:dyDescent="0.35">
      <c r="A82" s="102" t="s">
        <v>1572</v>
      </c>
      <c r="B82" s="100" t="s">
        <v>1573</v>
      </c>
      <c r="C82" s="100" t="s">
        <v>1528</v>
      </c>
      <c r="F82" s="100">
        <v>0.47721577053519176</v>
      </c>
    </row>
    <row r="83" spans="1:6" x14ac:dyDescent="0.35">
      <c r="A83" s="102" t="s">
        <v>1574</v>
      </c>
      <c r="B83" s="100" t="s">
        <v>1575</v>
      </c>
      <c r="C83" s="100" t="s">
        <v>1528</v>
      </c>
      <c r="F83" s="100">
        <v>4.607864068231283</v>
      </c>
    </row>
    <row r="84" spans="1:6" x14ac:dyDescent="0.35">
      <c r="A84" s="102" t="s">
        <v>1576</v>
      </c>
      <c r="B84" s="100" t="s">
        <v>1577</v>
      </c>
      <c r="C84" s="100" t="s">
        <v>1528</v>
      </c>
      <c r="F84" s="100">
        <v>1.5819243221093804</v>
      </c>
    </row>
    <row r="85" spans="1:6" x14ac:dyDescent="0.35">
      <c r="A85" s="102" t="s">
        <v>1578</v>
      </c>
      <c r="B85" s="100" t="s">
        <v>1579</v>
      </c>
      <c r="C85" s="100" t="s">
        <v>1528</v>
      </c>
      <c r="F85" s="100">
        <v>20.085159730983829</v>
      </c>
    </row>
    <row r="86" spans="1:6" x14ac:dyDescent="0.35">
      <c r="A86" s="102" t="s">
        <v>1580</v>
      </c>
      <c r="B86" s="100" t="s">
        <v>1581</v>
      </c>
      <c r="C86" s="100" t="s">
        <v>1528</v>
      </c>
      <c r="F86" s="100">
        <v>7.1722213404621709</v>
      </c>
    </row>
    <row r="87" spans="1:6" x14ac:dyDescent="0.35">
      <c r="A87" s="102" t="s">
        <v>1582</v>
      </c>
      <c r="B87" s="100" t="s">
        <v>1583</v>
      </c>
      <c r="C87" s="100" t="s">
        <v>1528</v>
      </c>
      <c r="F87" s="100">
        <v>0.4261605140062793</v>
      </c>
    </row>
    <row r="88" spans="1:6" x14ac:dyDescent="0.35">
      <c r="A88" s="102" t="s">
        <v>1584</v>
      </c>
      <c r="B88" s="100" t="s">
        <v>1585</v>
      </c>
      <c r="C88" s="100" t="s">
        <v>1528</v>
      </c>
      <c r="F88" s="100">
        <v>10.253090538509772</v>
      </c>
    </row>
    <row r="89" spans="1:6" x14ac:dyDescent="0.35">
      <c r="A89" s="102" t="s">
        <v>1586</v>
      </c>
      <c r="B89" s="100" t="s">
        <v>1587</v>
      </c>
      <c r="C89" s="100" t="s">
        <v>1528</v>
      </c>
      <c r="F89" s="100">
        <v>4.1247065545534278</v>
      </c>
    </row>
    <row r="90" spans="1:6" x14ac:dyDescent="0.35">
      <c r="A90" s="102" t="s">
        <v>1588</v>
      </c>
      <c r="B90" s="100" t="s">
        <v>1589</v>
      </c>
      <c r="C90" s="100" t="s">
        <v>1528</v>
      </c>
      <c r="F90" s="100">
        <v>2.4144168013148564</v>
      </c>
    </row>
    <row r="91" spans="1:6" x14ac:dyDescent="0.35">
      <c r="A91" s="102" t="s">
        <v>1590</v>
      </c>
      <c r="B91" s="100" t="s">
        <v>1591</v>
      </c>
      <c r="C91" s="100" t="s">
        <v>1528</v>
      </c>
      <c r="F91" s="100">
        <v>4.859659728010298</v>
      </c>
    </row>
    <row r="92" spans="1:6" x14ac:dyDescent="0.35">
      <c r="A92" s="102" t="s">
        <v>1592</v>
      </c>
      <c r="B92" s="100" t="s">
        <v>1593</v>
      </c>
      <c r="C92" s="100" t="s">
        <v>1528</v>
      </c>
      <c r="F92" s="100">
        <v>0.1966129758619389</v>
      </c>
    </row>
    <row r="93" spans="1:6" x14ac:dyDescent="0.35">
      <c r="A93" s="102" t="s">
        <v>1594</v>
      </c>
      <c r="B93" s="100" t="s">
        <v>1595</v>
      </c>
      <c r="C93" s="100" t="s">
        <v>1528</v>
      </c>
      <c r="F93" s="100">
        <v>4.2522465468662585</v>
      </c>
    </row>
    <row r="94" spans="1:6" x14ac:dyDescent="0.35">
      <c r="A94" s="102" t="s">
        <v>1596</v>
      </c>
      <c r="B94" s="100" t="s">
        <v>1597</v>
      </c>
      <c r="C94" s="100" t="s">
        <v>1528</v>
      </c>
      <c r="F94" s="100">
        <v>0.61400939308951641</v>
      </c>
    </row>
    <row r="95" spans="1:6" x14ac:dyDescent="0.35">
      <c r="A95" s="102" t="s">
        <v>1598</v>
      </c>
      <c r="B95" s="100" t="s">
        <v>1599</v>
      </c>
      <c r="C95" s="100" t="s">
        <v>1528</v>
      </c>
      <c r="F95" s="100">
        <v>4.0286596256362603</v>
      </c>
    </row>
    <row r="96" spans="1:6" x14ac:dyDescent="0.35">
      <c r="A96" s="102" t="s">
        <v>1600</v>
      </c>
      <c r="B96" s="100" t="s">
        <v>1601</v>
      </c>
      <c r="C96" s="100" t="s">
        <v>1528</v>
      </c>
      <c r="F96" s="100">
        <v>22.392963891641529</v>
      </c>
    </row>
    <row r="97" spans="1:6" x14ac:dyDescent="0.35">
      <c r="A97" s="102" t="s">
        <v>1602</v>
      </c>
      <c r="B97" s="100" t="s">
        <v>1603</v>
      </c>
      <c r="C97" s="100" t="s">
        <v>1528</v>
      </c>
      <c r="F97" s="100">
        <v>1.1659774672426744</v>
      </c>
    </row>
    <row r="98" spans="1:6" x14ac:dyDescent="0.35">
      <c r="A98" s="102" t="s">
        <v>1604</v>
      </c>
      <c r="B98" s="100" t="s">
        <v>1605</v>
      </c>
      <c r="C98" s="100" t="s">
        <v>1528</v>
      </c>
      <c r="F98" s="100">
        <v>0.20969392566326076</v>
      </c>
    </row>
    <row r="99" spans="1:6" x14ac:dyDescent="0.35">
      <c r="A99" s="102" t="s">
        <v>1606</v>
      </c>
      <c r="B99" s="100" t="s">
        <v>1607</v>
      </c>
      <c r="C99" s="100" t="s">
        <v>1528</v>
      </c>
      <c r="F99" s="100">
        <v>5.7600924654091932</v>
      </c>
    </row>
    <row r="100" spans="1:6" x14ac:dyDescent="0.35">
      <c r="A100" s="102" t="s">
        <v>1608</v>
      </c>
      <c r="B100" s="100" t="s">
        <v>1609</v>
      </c>
      <c r="C100" s="100" t="s">
        <v>1528</v>
      </c>
      <c r="F100" s="100">
        <v>2.8562106710962132</v>
      </c>
    </row>
    <row r="101" spans="1:6" x14ac:dyDescent="0.35">
      <c r="A101" s="102" t="s">
        <v>1610</v>
      </c>
      <c r="B101" s="100" t="s">
        <v>1611</v>
      </c>
      <c r="C101" s="100" t="s">
        <v>1528</v>
      </c>
      <c r="F101" s="100">
        <v>1.9997411985456937</v>
      </c>
    </row>
    <row r="102" spans="1:6" x14ac:dyDescent="0.35">
      <c r="A102" s="102" t="s">
        <v>1612</v>
      </c>
      <c r="B102" s="100" t="s">
        <v>1613</v>
      </c>
      <c r="C102" s="100" t="s">
        <v>1528</v>
      </c>
      <c r="F102" s="100">
        <v>2.8099739843118821</v>
      </c>
    </row>
    <row r="103" spans="1:6" x14ac:dyDescent="0.35">
      <c r="A103" s="102" t="s">
        <v>1614</v>
      </c>
      <c r="B103" s="100" t="s">
        <v>1615</v>
      </c>
      <c r="C103" s="100" t="s">
        <v>1528</v>
      </c>
      <c r="F103" s="100">
        <v>0.39526820183314498</v>
      </c>
    </row>
    <row r="104" spans="1:6" x14ac:dyDescent="0.35">
      <c r="A104" s="102" t="s">
        <v>1509</v>
      </c>
      <c r="B104" s="100" t="s">
        <v>1510</v>
      </c>
      <c r="C104" s="100" t="s">
        <v>148</v>
      </c>
      <c r="F104" s="100">
        <v>6.0785186757677598</v>
      </c>
    </row>
    <row r="105" spans="1:6" x14ac:dyDescent="0.35">
      <c r="A105" s="102" t="s">
        <v>1512</v>
      </c>
      <c r="B105" s="100" t="s">
        <v>1513</v>
      </c>
      <c r="C105" s="100" t="s">
        <v>148</v>
      </c>
      <c r="F105" s="100">
        <v>7.8678964407874058E-2</v>
      </c>
    </row>
    <row r="106" spans="1:6" x14ac:dyDescent="0.35">
      <c r="A106" s="102" t="s">
        <v>1514</v>
      </c>
      <c r="B106" s="100" t="s">
        <v>1515</v>
      </c>
      <c r="C106" s="100" t="s">
        <v>148</v>
      </c>
      <c r="F106" s="100">
        <v>5.4553256563434553</v>
      </c>
    </row>
    <row r="107" spans="1:6" x14ac:dyDescent="0.35">
      <c r="A107" s="102" t="s">
        <v>1517</v>
      </c>
      <c r="B107" s="100" t="s">
        <v>1518</v>
      </c>
      <c r="C107" s="100" t="s">
        <v>148</v>
      </c>
      <c r="F107" s="100">
        <v>14.931089141135962</v>
      </c>
    </row>
    <row r="108" spans="1:6" x14ac:dyDescent="0.35">
      <c r="A108" s="102" t="s">
        <v>1519</v>
      </c>
      <c r="B108" s="100" t="s">
        <v>1520</v>
      </c>
      <c r="C108" s="100" t="s">
        <v>148</v>
      </c>
      <c r="F108" s="100">
        <v>34.273494787472899</v>
      </c>
    </row>
    <row r="109" spans="1:6" x14ac:dyDescent="0.35">
      <c r="A109" s="102" t="s">
        <v>1486</v>
      </c>
      <c r="B109" s="100" t="s">
        <v>527</v>
      </c>
      <c r="C109" s="100" t="s">
        <v>148</v>
      </c>
      <c r="F109" s="100">
        <v>11.420256865280981</v>
      </c>
    </row>
    <row r="110" spans="1:6" x14ac:dyDescent="0.35">
      <c r="A110" s="102" t="s">
        <v>1521</v>
      </c>
      <c r="B110" s="100" t="s">
        <v>1522</v>
      </c>
      <c r="C110" s="100" t="s">
        <v>148</v>
      </c>
      <c r="F110" s="100">
        <v>0.38204183167039457</v>
      </c>
    </row>
    <row r="111" spans="1:6" x14ac:dyDescent="0.35">
      <c r="A111" s="102" t="s">
        <v>1523</v>
      </c>
      <c r="B111" s="100" t="s">
        <v>1524</v>
      </c>
      <c r="C111" s="100" t="s">
        <v>148</v>
      </c>
      <c r="F111" s="100">
        <v>0.49594104199421107</v>
      </c>
    </row>
    <row r="112" spans="1:6" x14ac:dyDescent="0.35">
      <c r="A112" s="102" t="s">
        <v>1525</v>
      </c>
      <c r="B112" s="100" t="s">
        <v>1524</v>
      </c>
      <c r="C112" s="100" t="s">
        <v>148</v>
      </c>
      <c r="F112" s="100">
        <v>0</v>
      </c>
    </row>
    <row r="113" spans="1:6" x14ac:dyDescent="0.35">
      <c r="A113" s="102" t="s">
        <v>1526</v>
      </c>
      <c r="B113" s="100" t="s">
        <v>1527</v>
      </c>
      <c r="C113" s="100" t="s">
        <v>148</v>
      </c>
      <c r="F113" s="100">
        <v>8.014372658002511</v>
      </c>
    </row>
    <row r="114" spans="1:6" x14ac:dyDescent="0.35">
      <c r="A114" s="102" t="s">
        <v>1530</v>
      </c>
      <c r="B114" s="100" t="s">
        <v>1531</v>
      </c>
      <c r="C114" s="100" t="s">
        <v>148</v>
      </c>
      <c r="F114" s="100">
        <v>7.078259139086895</v>
      </c>
    </row>
    <row r="115" spans="1:6" x14ac:dyDescent="0.35">
      <c r="A115" s="102" t="s">
        <v>1533</v>
      </c>
      <c r="B115" s="100" t="s">
        <v>1534</v>
      </c>
      <c r="C115" s="100" t="s">
        <v>148</v>
      </c>
      <c r="F115" s="100">
        <v>0.57837849165936361</v>
      </c>
    </row>
    <row r="116" spans="1:6" x14ac:dyDescent="0.35">
      <c r="A116" s="102" t="s">
        <v>1536</v>
      </c>
      <c r="B116" s="100" t="s">
        <v>1537</v>
      </c>
      <c r="C116" s="100" t="s">
        <v>148</v>
      </c>
      <c r="F116" s="100">
        <v>11.515133764034053</v>
      </c>
    </row>
    <row r="117" spans="1:6" x14ac:dyDescent="0.35">
      <c r="A117" s="102" t="s">
        <v>1539</v>
      </c>
      <c r="B117" s="100" t="s">
        <v>1540</v>
      </c>
      <c r="C117" s="100" t="s">
        <v>148</v>
      </c>
      <c r="F117" s="100">
        <v>18.448807091381003</v>
      </c>
    </row>
    <row r="118" spans="1:6" x14ac:dyDescent="0.35">
      <c r="A118" s="102" t="s">
        <v>1541</v>
      </c>
      <c r="B118" s="100" t="s">
        <v>1542</v>
      </c>
      <c r="C118" s="100" t="s">
        <v>148</v>
      </c>
      <c r="F118" s="100">
        <v>12.301707161489311</v>
      </c>
    </row>
    <row r="119" spans="1:6" x14ac:dyDescent="0.35">
      <c r="A119" s="102" t="s">
        <v>1544</v>
      </c>
      <c r="B119" s="100" t="s">
        <v>1545</v>
      </c>
      <c r="C119" s="100" t="s">
        <v>148</v>
      </c>
      <c r="F119" s="100">
        <v>33.715469481214086</v>
      </c>
    </row>
    <row r="120" spans="1:6" x14ac:dyDescent="0.35">
      <c r="A120" s="102" t="s">
        <v>1547</v>
      </c>
      <c r="B120" s="100" t="s">
        <v>1548</v>
      </c>
      <c r="C120" s="100" t="s">
        <v>148</v>
      </c>
      <c r="F120" s="100">
        <v>29.441177029568401</v>
      </c>
    </row>
    <row r="121" spans="1:6" x14ac:dyDescent="0.35">
      <c r="A121" s="102" t="s">
        <v>1549</v>
      </c>
      <c r="B121" s="100" t="s">
        <v>1550</v>
      </c>
      <c r="C121" s="100" t="s">
        <v>148</v>
      </c>
      <c r="F121" s="100">
        <v>9.5819015499978999</v>
      </c>
    </row>
    <row r="122" spans="1:6" x14ac:dyDescent="0.35">
      <c r="A122" s="102" t="s">
        <v>1551</v>
      </c>
      <c r="B122" s="100" t="s">
        <v>1552</v>
      </c>
      <c r="C122" s="100" t="s">
        <v>148</v>
      </c>
      <c r="F122" s="100">
        <v>7.4822620999226395</v>
      </c>
    </row>
    <row r="123" spans="1:6" x14ac:dyDescent="0.35">
      <c r="A123" s="102" t="s">
        <v>1553</v>
      </c>
      <c r="B123" s="100" t="s">
        <v>1554</v>
      </c>
      <c r="C123" s="100" t="s">
        <v>148</v>
      </c>
      <c r="F123" s="100">
        <v>0.57020245785021695</v>
      </c>
    </row>
    <row r="124" spans="1:6" x14ac:dyDescent="0.35">
      <c r="A124" s="102" t="s">
        <v>1555</v>
      </c>
      <c r="B124" s="100" t="s">
        <v>1556</v>
      </c>
      <c r="C124" s="100" t="s">
        <v>148</v>
      </c>
      <c r="F124" s="100">
        <v>1.7979386529397108</v>
      </c>
    </row>
    <row r="125" spans="1:6" x14ac:dyDescent="0.35">
      <c r="A125" s="102" t="s">
        <v>1557</v>
      </c>
      <c r="B125" s="100" t="s">
        <v>1558</v>
      </c>
      <c r="C125" s="100" t="s">
        <v>148</v>
      </c>
      <c r="F125" s="100">
        <v>0.31952172800242601</v>
      </c>
    </row>
    <row r="126" spans="1:6" x14ac:dyDescent="0.35">
      <c r="A126" s="102" t="s">
        <v>1559</v>
      </c>
      <c r="B126" s="100" t="s">
        <v>1560</v>
      </c>
      <c r="C126" s="100" t="s">
        <v>148</v>
      </c>
      <c r="F126" s="100">
        <v>7.9167757605942288</v>
      </c>
    </row>
    <row r="127" spans="1:6" x14ac:dyDescent="0.35">
      <c r="A127" s="102" t="s">
        <v>1561</v>
      </c>
      <c r="B127" s="100" t="s">
        <v>1562</v>
      </c>
      <c r="C127" s="100" t="s">
        <v>148</v>
      </c>
      <c r="F127" s="100">
        <v>19.667080798560153</v>
      </c>
    </row>
    <row r="128" spans="1:6" x14ac:dyDescent="0.35">
      <c r="A128" s="102" t="s">
        <v>1563</v>
      </c>
      <c r="B128" s="100" t="s">
        <v>1564</v>
      </c>
      <c r="C128" s="100" t="s">
        <v>148</v>
      </c>
      <c r="F128" s="100">
        <v>6.9276871862912008</v>
      </c>
    </row>
    <row r="129" spans="1:6" x14ac:dyDescent="0.35">
      <c r="A129" s="102" t="s">
        <v>1565</v>
      </c>
      <c r="B129" s="100" t="s">
        <v>1566</v>
      </c>
      <c r="C129" s="100" t="s">
        <v>148</v>
      </c>
      <c r="F129" s="100">
        <v>20.541175245149184</v>
      </c>
    </row>
    <row r="130" spans="1:6" x14ac:dyDescent="0.35">
      <c r="A130" s="102" t="s">
        <v>1567</v>
      </c>
      <c r="B130" s="100" t="s">
        <v>1568</v>
      </c>
      <c r="C130" s="100" t="s">
        <v>148</v>
      </c>
      <c r="F130" s="100">
        <v>9.7836916467677728</v>
      </c>
    </row>
    <row r="131" spans="1:6" x14ac:dyDescent="0.35">
      <c r="A131" s="102" t="s">
        <v>1569</v>
      </c>
      <c r="B131" s="100" t="s">
        <v>528</v>
      </c>
      <c r="C131" s="100" t="s">
        <v>148</v>
      </c>
      <c r="F131" s="100">
        <v>32.14581761399684</v>
      </c>
    </row>
    <row r="132" spans="1:6" x14ac:dyDescent="0.35">
      <c r="A132" s="102" t="s">
        <v>1570</v>
      </c>
      <c r="B132" s="100" t="s">
        <v>1571</v>
      </c>
      <c r="C132" s="100" t="s">
        <v>148</v>
      </c>
      <c r="F132" s="100">
        <v>1.9160229338549362</v>
      </c>
    </row>
    <row r="133" spans="1:6" x14ac:dyDescent="0.35">
      <c r="A133" s="102" t="s">
        <v>1572</v>
      </c>
      <c r="B133" s="100" t="s">
        <v>1573</v>
      </c>
      <c r="C133" s="100" t="s">
        <v>148</v>
      </c>
      <c r="F133" s="100">
        <v>0.20038224117163483</v>
      </c>
    </row>
    <row r="134" spans="1:6" x14ac:dyDescent="0.35">
      <c r="A134" s="102" t="s">
        <v>1574</v>
      </c>
      <c r="B134" s="100" t="s">
        <v>1575</v>
      </c>
      <c r="C134" s="100" t="s">
        <v>148</v>
      </c>
      <c r="F134" s="100">
        <v>0.39596992400695857</v>
      </c>
    </row>
    <row r="135" spans="1:6" x14ac:dyDescent="0.35">
      <c r="A135" s="102" t="s">
        <v>1576</v>
      </c>
      <c r="B135" s="100" t="s">
        <v>1577</v>
      </c>
      <c r="C135" s="100" t="s">
        <v>148</v>
      </c>
      <c r="F135" s="100">
        <v>7.3467290162071155</v>
      </c>
    </row>
    <row r="136" spans="1:6" x14ac:dyDescent="0.35">
      <c r="A136" s="102" t="s">
        <v>1578</v>
      </c>
      <c r="B136" s="100" t="s">
        <v>1579</v>
      </c>
      <c r="C136" s="100" t="s">
        <v>148</v>
      </c>
      <c r="F136" s="100">
        <v>6.744180358536453</v>
      </c>
    </row>
    <row r="137" spans="1:6" x14ac:dyDescent="0.35">
      <c r="A137" s="102" t="s">
        <v>1580</v>
      </c>
      <c r="B137" s="100" t="s">
        <v>1581</v>
      </c>
      <c r="C137" s="100" t="s">
        <v>148</v>
      </c>
      <c r="F137" s="100">
        <v>11.929893585805136</v>
      </c>
    </row>
    <row r="138" spans="1:6" x14ac:dyDescent="0.35">
      <c r="A138" s="102" t="s">
        <v>1582</v>
      </c>
      <c r="B138" s="100" t="s">
        <v>1583</v>
      </c>
      <c r="C138" s="100" t="s">
        <v>148</v>
      </c>
      <c r="F138" s="100">
        <v>11.550352380744108</v>
      </c>
    </row>
    <row r="139" spans="1:6" x14ac:dyDescent="0.35">
      <c r="A139" s="102" t="s">
        <v>1584</v>
      </c>
      <c r="B139" s="100" t="s">
        <v>1585</v>
      </c>
      <c r="C139" s="100" t="s">
        <v>148</v>
      </c>
      <c r="F139" s="100">
        <v>11.05247786920294</v>
      </c>
    </row>
    <row r="140" spans="1:6" x14ac:dyDescent="0.35">
      <c r="A140" s="102" t="s">
        <v>1586</v>
      </c>
      <c r="B140" s="100" t="s">
        <v>1587</v>
      </c>
      <c r="C140" s="100" t="s">
        <v>148</v>
      </c>
      <c r="F140" s="100">
        <v>19.90656619203752</v>
      </c>
    </row>
    <row r="141" spans="1:6" x14ac:dyDescent="0.35">
      <c r="A141" s="102" t="s">
        <v>1588</v>
      </c>
      <c r="B141" s="100" t="s">
        <v>1589</v>
      </c>
      <c r="C141" s="100" t="s">
        <v>148</v>
      </c>
      <c r="F141" s="100">
        <v>6.5643605396284324</v>
      </c>
    </row>
    <row r="142" spans="1:6" x14ac:dyDescent="0.35">
      <c r="A142" s="102" t="s">
        <v>1590</v>
      </c>
      <c r="B142" s="100" t="s">
        <v>1591</v>
      </c>
      <c r="C142" s="100" t="s">
        <v>148</v>
      </c>
      <c r="F142" s="100">
        <v>7.7049237356988876</v>
      </c>
    </row>
    <row r="143" spans="1:6" x14ac:dyDescent="0.35">
      <c r="A143" s="102" t="s">
        <v>1592</v>
      </c>
      <c r="B143" s="100" t="s">
        <v>1593</v>
      </c>
      <c r="C143" s="100" t="s">
        <v>148</v>
      </c>
      <c r="F143" s="100">
        <v>6.9835194983714849E-2</v>
      </c>
    </row>
    <row r="144" spans="1:6" x14ac:dyDescent="0.35">
      <c r="A144" s="102" t="s">
        <v>1594</v>
      </c>
      <c r="B144" s="100" t="s">
        <v>1595</v>
      </c>
      <c r="C144" s="100" t="s">
        <v>148</v>
      </c>
      <c r="F144" s="100">
        <v>2.5452355345988806</v>
      </c>
    </row>
    <row r="145" spans="1:8" x14ac:dyDescent="0.35">
      <c r="A145" s="102" t="s">
        <v>1596</v>
      </c>
      <c r="B145" s="100" t="s">
        <v>1597</v>
      </c>
      <c r="C145" s="100" t="s">
        <v>148</v>
      </c>
      <c r="F145" s="100">
        <v>18.553762894672349</v>
      </c>
    </row>
    <row r="146" spans="1:8" x14ac:dyDescent="0.35">
      <c r="A146" s="102" t="s">
        <v>1598</v>
      </c>
      <c r="B146" s="100" t="s">
        <v>1599</v>
      </c>
      <c r="C146" s="100" t="s">
        <v>148</v>
      </c>
      <c r="F146" s="100">
        <v>8.3853602960643485</v>
      </c>
    </row>
    <row r="147" spans="1:8" x14ac:dyDescent="0.35">
      <c r="A147" s="102" t="s">
        <v>1600</v>
      </c>
      <c r="B147" s="100" t="s">
        <v>1601</v>
      </c>
      <c r="C147" s="100" t="s">
        <v>148</v>
      </c>
      <c r="F147" s="100">
        <v>54.673320341150038</v>
      </c>
    </row>
    <row r="148" spans="1:8" x14ac:dyDescent="0.35">
      <c r="A148" s="102" t="s">
        <v>1602</v>
      </c>
      <c r="B148" s="100" t="s">
        <v>1603</v>
      </c>
      <c r="C148" s="100" t="s">
        <v>148</v>
      </c>
      <c r="F148" s="100">
        <v>3.9241596840212427</v>
      </c>
    </row>
    <row r="149" spans="1:8" x14ac:dyDescent="0.35">
      <c r="A149" s="102" t="s">
        <v>1604</v>
      </c>
      <c r="B149" s="100" t="s">
        <v>1605</v>
      </c>
      <c r="C149" s="100" t="s">
        <v>148</v>
      </c>
      <c r="F149" s="100">
        <v>1.2331066120161771</v>
      </c>
    </row>
    <row r="150" spans="1:8" x14ac:dyDescent="0.35">
      <c r="A150" s="102" t="s">
        <v>1606</v>
      </c>
      <c r="B150" s="100" t="s">
        <v>1607</v>
      </c>
      <c r="C150" s="100" t="s">
        <v>148</v>
      </c>
      <c r="F150" s="100">
        <v>6.5586726442117129</v>
      </c>
    </row>
    <row r="151" spans="1:8" x14ac:dyDescent="0.35">
      <c r="A151" s="102" t="s">
        <v>1608</v>
      </c>
      <c r="B151" s="100" t="s">
        <v>1609</v>
      </c>
      <c r="C151" s="100" t="s">
        <v>148</v>
      </c>
      <c r="F151" s="100">
        <v>6.739083818486761</v>
      </c>
    </row>
    <row r="152" spans="1:8" x14ac:dyDescent="0.35">
      <c r="A152" s="102" t="s">
        <v>1610</v>
      </c>
      <c r="B152" s="100" t="s">
        <v>1611</v>
      </c>
      <c r="C152" s="100" t="s">
        <v>148</v>
      </c>
      <c r="F152" s="100">
        <v>1.6493492375157905</v>
      </c>
    </row>
    <row r="153" spans="1:8" x14ac:dyDescent="0.35">
      <c r="A153" s="102" t="s">
        <v>1612</v>
      </c>
      <c r="B153" s="100" t="s">
        <v>1613</v>
      </c>
      <c r="C153" s="100" t="s">
        <v>148</v>
      </c>
      <c r="F153" s="100">
        <v>16.410265028440243</v>
      </c>
    </row>
    <row r="154" spans="1:8" x14ac:dyDescent="0.35">
      <c r="A154" s="102" t="s">
        <v>1614</v>
      </c>
      <c r="B154" s="100" t="s">
        <v>1615</v>
      </c>
      <c r="C154" s="100" t="s">
        <v>148</v>
      </c>
      <c r="F154" s="100">
        <v>5.2864294409061161</v>
      </c>
    </row>
    <row r="157" spans="1:8" x14ac:dyDescent="0.35">
      <c r="E157" s="109" t="s">
        <v>1616</v>
      </c>
      <c r="F157" s="109" t="s">
        <v>1617</v>
      </c>
    </row>
    <row r="158" spans="1:8" x14ac:dyDescent="0.3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3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3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1514</v>
      </c>
      <c r="B161" s="127" t="s">
        <v>1515</v>
      </c>
      <c r="C161" s="100" t="s">
        <v>99</v>
      </c>
      <c r="D161" s="112" t="s">
        <v>529</v>
      </c>
      <c r="E161" s="110"/>
      <c r="F161" s="111">
        <f>IF(D161="CO2",E161,IF(D161="CH4",E161*'State 2005 Data'!$J$16,IF(D161="N2O",'State 2005 Data'!$J$17,IF(D161="Other",E161))))</f>
        <v>0</v>
      </c>
      <c r="H161" s="109"/>
    </row>
    <row r="162" spans="1:8" x14ac:dyDescent="0.3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1514</v>
      </c>
      <c r="B165" s="127" t="s">
        <v>1515</v>
      </c>
      <c r="C165" s="100" t="s">
        <v>761</v>
      </c>
      <c r="D165" s="112" t="s">
        <v>529</v>
      </c>
      <c r="E165" s="110"/>
      <c r="F165" s="111">
        <f>IF(D165="CO2",E165,IF(D165="CH4",E165*'State 2005 Data'!$J$16,IF(D165="N2O",'State 2005 Data'!$J$17,IF(D165="Other",E165))))</f>
        <v>0</v>
      </c>
      <c r="H165" s="109"/>
    </row>
    <row r="166" spans="1:8" x14ac:dyDescent="0.3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1514</v>
      </c>
      <c r="B169" s="127" t="s">
        <v>1515</v>
      </c>
      <c r="C169" s="100" t="s">
        <v>4</v>
      </c>
      <c r="D169" s="112" t="s">
        <v>529</v>
      </c>
      <c r="E169" s="110"/>
      <c r="F169" s="111">
        <f>IF(D169="CO2",E169,IF(D169="CH4",E169*'State 2005 Data'!$J$16,IF(D169="N2O",'State 2005 Data'!$J$17,IF(D169="Other",E169))))</f>
        <v>0</v>
      </c>
      <c r="H169" s="109"/>
    </row>
    <row r="170" spans="1:8" x14ac:dyDescent="0.3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1526</v>
      </c>
      <c r="B193" s="127" t="s">
        <v>1527</v>
      </c>
      <c r="C193" s="100" t="s">
        <v>99</v>
      </c>
      <c r="D193" s="112" t="s">
        <v>529</v>
      </c>
      <c r="E193" s="110"/>
      <c r="F193" s="111">
        <f>IF(D193="CO2",E193,IF(D193="CH4",E193*'State 2005 Data'!$J$16,IF(D193="N2O",'State 2005 Data'!$J$17,IF(D193="Other",E193))))</f>
        <v>0</v>
      </c>
      <c r="H193" s="109"/>
    </row>
    <row r="194" spans="1:8" x14ac:dyDescent="0.3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1526</v>
      </c>
      <c r="B197" s="127" t="s">
        <v>1527</v>
      </c>
      <c r="C197" s="100" t="s">
        <v>761</v>
      </c>
      <c r="D197" s="112" t="s">
        <v>529</v>
      </c>
      <c r="E197" s="110"/>
      <c r="F197" s="111">
        <f>IF(D197="CO2",E197,IF(D197="CH4",E197*'State 2005 Data'!$J$16,IF(D197="N2O",'State 2005 Data'!$J$17,IF(D197="Other",E197))))</f>
        <v>0</v>
      </c>
      <c r="H197" s="109"/>
    </row>
    <row r="198" spans="1:8" x14ac:dyDescent="0.3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1526</v>
      </c>
      <c r="B201" s="127" t="s">
        <v>1527</v>
      </c>
      <c r="C201" s="100" t="s">
        <v>4</v>
      </c>
      <c r="D201" s="112" t="s">
        <v>529</v>
      </c>
      <c r="E201" s="110"/>
      <c r="F201" s="111">
        <f>IF(D201="CO2",E201,IF(D201="CH4",E201*'State 2005 Data'!$J$16,IF(D201="N2O",'State 2005 Data'!$J$17,IF(D201="Other",E201))))</f>
        <v>0</v>
      </c>
      <c r="H201" s="109"/>
    </row>
    <row r="202" spans="1:8" x14ac:dyDescent="0.3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3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1539</v>
      </c>
      <c r="B209" s="127" t="s">
        <v>1540</v>
      </c>
      <c r="C209" s="100" t="s">
        <v>99</v>
      </c>
      <c r="D209" s="112" t="s">
        <v>529</v>
      </c>
      <c r="E209" s="110"/>
      <c r="F209" s="111">
        <f>IF(D209="CO2",E209,IF(D209="CH4",E209*'State 2005 Data'!$J$16,IF(D209="N2O",'State 2005 Data'!$J$17,IF(D209="Other",E209))))</f>
        <v>0</v>
      </c>
      <c r="H209" s="109"/>
    </row>
    <row r="210" spans="1:8" x14ac:dyDescent="0.3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3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1539</v>
      </c>
      <c r="B213" s="127" t="s">
        <v>1540</v>
      </c>
      <c r="C213" s="100" t="s">
        <v>761</v>
      </c>
      <c r="D213" s="112" t="s">
        <v>529</v>
      </c>
      <c r="E213" s="110"/>
      <c r="F213" s="111">
        <f>IF(D213="CO2",E213,IF(D213="CH4",E213*'State 2005 Data'!$J$16,IF(D213="N2O",'State 2005 Data'!$J$17,IF(D213="Other",E213))))</f>
        <v>0</v>
      </c>
      <c r="H213" s="109"/>
    </row>
    <row r="214" spans="1:8" x14ac:dyDescent="0.3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1539</v>
      </c>
      <c r="B217" s="127" t="s">
        <v>1540</v>
      </c>
      <c r="C217" s="100" t="s">
        <v>4</v>
      </c>
      <c r="D217" s="112" t="s">
        <v>529</v>
      </c>
      <c r="E217" s="110"/>
      <c r="F217" s="111">
        <f>IF(D217="CO2",E217,IF(D217="CH4",E217*'State 2005 Data'!$J$16,IF(D217="N2O",'State 2005 Data'!$J$17,IF(D217="Other",E217))))</f>
        <v>0</v>
      </c>
      <c r="H217" s="109"/>
    </row>
    <row r="218" spans="1:8" x14ac:dyDescent="0.3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1541</v>
      </c>
      <c r="B225" s="127" t="s">
        <v>1542</v>
      </c>
      <c r="C225" s="100" t="s">
        <v>99</v>
      </c>
      <c r="D225" s="112" t="s">
        <v>529</v>
      </c>
      <c r="E225" s="110"/>
      <c r="F225" s="111">
        <f>IF(D225="CO2",E225,IF(D225="CH4",E225*'State 2005 Data'!$J$16,IF(D225="N2O",'State 2005 Data'!$J$17,IF(D225="Other",E225))))</f>
        <v>0</v>
      </c>
      <c r="H225" s="109"/>
    </row>
    <row r="226" spans="1:8" x14ac:dyDescent="0.3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1541</v>
      </c>
      <c r="B229" s="127" t="s">
        <v>1542</v>
      </c>
      <c r="C229" s="100" t="s">
        <v>761</v>
      </c>
      <c r="D229" s="112" t="s">
        <v>529</v>
      </c>
      <c r="E229" s="110"/>
      <c r="F229" s="111">
        <f>IF(D229="CO2",E229,IF(D229="CH4",E229*'State 2005 Data'!$J$16,IF(D229="N2O",'State 2005 Data'!$J$17,IF(D229="Other",E229))))</f>
        <v>0</v>
      </c>
      <c r="H229" s="109"/>
    </row>
    <row r="230" spans="1:8" x14ac:dyDescent="0.3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1541</v>
      </c>
      <c r="B233" s="127" t="s">
        <v>1542</v>
      </c>
      <c r="C233" s="100" t="s">
        <v>4</v>
      </c>
      <c r="D233" s="112" t="s">
        <v>529</v>
      </c>
      <c r="E233" s="110"/>
      <c r="F233" s="111">
        <f>IF(D233="CO2",E233,IF(D233="CH4",E233*'State 2005 Data'!$J$16,IF(D233="N2O",'State 2005 Data'!$J$17,IF(D233="Other",E233))))</f>
        <v>0</v>
      </c>
      <c r="H233" s="109"/>
    </row>
    <row r="234" spans="1:8" x14ac:dyDescent="0.3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35">
      <c r="A241" s="128" t="s">
        <v>1544</v>
      </c>
      <c r="B241" s="127" t="s">
        <v>1545</v>
      </c>
      <c r="C241" s="100" t="s">
        <v>99</v>
      </c>
      <c r="D241" s="112" t="s">
        <v>529</v>
      </c>
      <c r="E241" s="110"/>
      <c r="F241" s="111">
        <f>IF(D241="CO2",E241,IF(D241="CH4",E241*'State 2005 Data'!$J$16,IF(D241="N2O",'State 2005 Data'!$J$17,IF(D241="Other",E241))))</f>
        <v>0</v>
      </c>
      <c r="H241" s="109"/>
    </row>
    <row r="242" spans="1:8" x14ac:dyDescent="0.3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1544</v>
      </c>
      <c r="B245" s="127" t="s">
        <v>1545</v>
      </c>
      <c r="C245" s="100" t="s">
        <v>761</v>
      </c>
      <c r="D245" s="112" t="s">
        <v>529</v>
      </c>
      <c r="E245" s="110"/>
      <c r="F245" s="111">
        <f>IF(D245="CO2",E245,IF(D245="CH4",E245*'State 2005 Data'!$J$16,IF(D245="N2O",'State 2005 Data'!$J$17,IF(D245="Other",E245))))</f>
        <v>0</v>
      </c>
      <c r="H245" s="109"/>
    </row>
    <row r="246" spans="1:8" x14ac:dyDescent="0.3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1544</v>
      </c>
      <c r="B249" s="127" t="s">
        <v>1545</v>
      </c>
      <c r="C249" s="100" t="s">
        <v>4</v>
      </c>
      <c r="D249" s="112" t="s">
        <v>529</v>
      </c>
      <c r="E249" s="110"/>
      <c r="F249" s="111">
        <f>IF(D249="CO2",E249,IF(D249="CH4",E249*'State 2005 Data'!$J$16,IF(D249="N2O",'State 2005 Data'!$J$17,IF(D249="Other",E249))))</f>
        <v>0</v>
      </c>
      <c r="H249" s="109"/>
    </row>
    <row r="250" spans="1:8" x14ac:dyDescent="0.3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1553</v>
      </c>
      <c r="B257" s="127" t="s">
        <v>1554</v>
      </c>
      <c r="C257" s="100" t="s">
        <v>99</v>
      </c>
      <c r="D257" s="112" t="s">
        <v>529</v>
      </c>
      <c r="E257" s="110"/>
      <c r="F257" s="111">
        <f>IF(D257="CO2",E257,IF(D257="CH4",E257*'State 2005 Data'!$J$16,IF(D257="N2O",'State 2005 Data'!$J$17,IF(D257="Other",E257))))</f>
        <v>0</v>
      </c>
      <c r="H257" s="109"/>
    </row>
    <row r="258" spans="1:8" x14ac:dyDescent="0.3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1553</v>
      </c>
      <c r="B261" s="127" t="s">
        <v>1554</v>
      </c>
      <c r="C261" s="100" t="s">
        <v>761</v>
      </c>
      <c r="D261" s="112" t="s">
        <v>529</v>
      </c>
      <c r="E261" s="110"/>
      <c r="F261" s="111">
        <f>IF(D261="CO2",E261,IF(D261="CH4",E261*'State 2005 Data'!$J$16,IF(D261="N2O",'State 2005 Data'!$J$17,IF(D261="Other",E261))))</f>
        <v>0</v>
      </c>
      <c r="H261" s="109"/>
    </row>
    <row r="262" spans="1:8" x14ac:dyDescent="0.3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1553</v>
      </c>
      <c r="B265" s="127" t="s">
        <v>1554</v>
      </c>
      <c r="C265" s="100" t="s">
        <v>4</v>
      </c>
      <c r="D265" s="112" t="s">
        <v>529</v>
      </c>
      <c r="E265" s="110"/>
      <c r="F265" s="111">
        <f>IF(D265="CO2",E265,IF(D265="CH4",E265*'State 2005 Data'!$J$16,IF(D265="N2O",'State 2005 Data'!$J$17,IF(D265="Other",E265))))</f>
        <v>0</v>
      </c>
      <c r="H265" s="109"/>
    </row>
    <row r="266" spans="1:8" x14ac:dyDescent="0.3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3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3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35">
      <c r="A273" s="100" t="s">
        <v>1555</v>
      </c>
      <c r="B273" s="127" t="s">
        <v>1556</v>
      </c>
      <c r="C273" s="100" t="s">
        <v>99</v>
      </c>
      <c r="D273" s="112" t="s">
        <v>529</v>
      </c>
      <c r="E273" s="110"/>
      <c r="F273" s="111">
        <f>IF(D273="CO2",E273,IF(D273="CH4",E273*'State 2005 Data'!$J$16,IF(D273="N2O",'State 2005 Data'!$J$17,IF(D273="Other",E273))))</f>
        <v>0</v>
      </c>
      <c r="H273" s="109"/>
    </row>
    <row r="274" spans="1:8" x14ac:dyDescent="0.3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1555</v>
      </c>
      <c r="B277" s="127" t="s">
        <v>1556</v>
      </c>
      <c r="C277" s="100" t="s">
        <v>761</v>
      </c>
      <c r="D277" s="112" t="s">
        <v>529</v>
      </c>
      <c r="E277" s="110"/>
      <c r="F277" s="111">
        <f>IF(D277="CO2",E277,IF(D277="CH4",E277*'State 2005 Data'!$J$16,IF(D277="N2O",'State 2005 Data'!$J$17,IF(D277="Other",E277))))</f>
        <v>0</v>
      </c>
      <c r="H277" s="109"/>
    </row>
    <row r="278" spans="1:8" x14ac:dyDescent="0.3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1555</v>
      </c>
      <c r="B281" s="127" t="s">
        <v>1556</v>
      </c>
      <c r="C281" s="100" t="s">
        <v>4</v>
      </c>
      <c r="D281" s="112" t="s">
        <v>529</v>
      </c>
      <c r="E281" s="110"/>
      <c r="F281" s="111">
        <f>IF(D281="CO2",E281,IF(D281="CH4",E281*'State 2005 Data'!$J$16,IF(D281="N2O",'State 2005 Data'!$J$17,IF(D281="Other",E281))))</f>
        <v>0</v>
      </c>
      <c r="H281" s="109"/>
    </row>
    <row r="282" spans="1:8" x14ac:dyDescent="0.3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3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3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1559</v>
      </c>
      <c r="B289" s="127" t="s">
        <v>1560</v>
      </c>
      <c r="C289" s="100" t="s">
        <v>99</v>
      </c>
      <c r="D289" s="112" t="s">
        <v>529</v>
      </c>
      <c r="E289" s="110"/>
      <c r="F289" s="111">
        <f>IF(D289="CO2",E289,IF(D289="CH4",E289*'State 2005 Data'!$J$16,IF(D289="N2O",'State 2005 Data'!$J$17,IF(D289="Other",E289))))</f>
        <v>0</v>
      </c>
      <c r="H289" s="109"/>
    </row>
    <row r="290" spans="1:8" x14ac:dyDescent="0.3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1559</v>
      </c>
      <c r="B293" s="127" t="s">
        <v>1560</v>
      </c>
      <c r="C293" s="100" t="s">
        <v>761</v>
      </c>
      <c r="D293" s="112" t="s">
        <v>529</v>
      </c>
      <c r="E293" s="110"/>
      <c r="F293" s="111">
        <f>IF(D293="CO2",E293,IF(D293="CH4",E293*'State 2005 Data'!$J$16,IF(D293="N2O",'State 2005 Data'!$J$17,IF(D293="Other",E293))))</f>
        <v>0</v>
      </c>
      <c r="H293" s="109"/>
    </row>
    <row r="294" spans="1:8" x14ac:dyDescent="0.3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1559</v>
      </c>
      <c r="B297" s="127" t="s">
        <v>1560</v>
      </c>
      <c r="C297" s="100" t="s">
        <v>4</v>
      </c>
      <c r="D297" s="112" t="s">
        <v>529</v>
      </c>
      <c r="E297" s="110"/>
      <c r="F297" s="111">
        <f>IF(D297="CO2",E297,IF(D297="CH4",E297*'State 2005 Data'!$J$16,IF(D297="N2O",'State 2005 Data'!$J$17,IF(D297="Other",E297))))</f>
        <v>0</v>
      </c>
      <c r="H297" s="109"/>
    </row>
    <row r="298" spans="1:8" x14ac:dyDescent="0.3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3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3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1561</v>
      </c>
      <c r="B305" s="127" t="s">
        <v>1562</v>
      </c>
      <c r="C305" s="100" t="s">
        <v>99</v>
      </c>
      <c r="D305" s="112" t="s">
        <v>529</v>
      </c>
      <c r="E305" s="110"/>
      <c r="F305" s="111">
        <f>IF(D305="CO2",E305,IF(D305="CH4",E305*'State 2005 Data'!$J$16,IF(D305="N2O",'State 2005 Data'!$J$17,IF(D305="Other",E305))))</f>
        <v>0</v>
      </c>
      <c r="H305" s="109"/>
    </row>
    <row r="306" spans="1:8" x14ac:dyDescent="0.3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3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1561</v>
      </c>
      <c r="B309" s="127" t="s">
        <v>1562</v>
      </c>
      <c r="C309" s="100" t="s">
        <v>761</v>
      </c>
      <c r="D309" s="112" t="s">
        <v>529</v>
      </c>
      <c r="E309" s="110"/>
      <c r="F309" s="111">
        <f>IF(D309="CO2",E309,IF(D309="CH4",E309*'State 2005 Data'!$J$16,IF(D309="N2O",'State 2005 Data'!$J$17,IF(D309="Other",E309))))</f>
        <v>0</v>
      </c>
      <c r="H309" s="109"/>
    </row>
    <row r="310" spans="1:8" x14ac:dyDescent="0.3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1561</v>
      </c>
      <c r="B313" s="127" t="s">
        <v>1562</v>
      </c>
      <c r="C313" s="100" t="s">
        <v>4</v>
      </c>
      <c r="D313" s="112" t="s">
        <v>529</v>
      </c>
      <c r="E313" s="110"/>
      <c r="F313" s="111">
        <f>IF(D313="CO2",E313,IF(D313="CH4",E313*'State 2005 Data'!$J$16,IF(D313="N2O",'State 2005 Data'!$J$17,IF(D313="Other",E313))))</f>
        <v>0</v>
      </c>
      <c r="H313" s="109"/>
    </row>
    <row r="314" spans="1:8" x14ac:dyDescent="0.3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1570</v>
      </c>
      <c r="B321" s="127" t="s">
        <v>1571</v>
      </c>
      <c r="C321" s="100" t="s">
        <v>99</v>
      </c>
      <c r="D321" s="112" t="s">
        <v>529</v>
      </c>
      <c r="E321" s="110"/>
      <c r="F321" s="111">
        <f>IF(D321="CO2",E321,IF(D321="CH4",E321*'State 2005 Data'!$J$16,IF(D321="N2O",'State 2005 Data'!$J$17,IF(D321="Other",E321))))</f>
        <v>0</v>
      </c>
      <c r="H321" s="109"/>
    </row>
    <row r="322" spans="1:8" x14ac:dyDescent="0.3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1570</v>
      </c>
      <c r="B325" s="127" t="s">
        <v>1571</v>
      </c>
      <c r="C325" s="100" t="s">
        <v>761</v>
      </c>
      <c r="D325" s="112" t="s">
        <v>529</v>
      </c>
      <c r="E325" s="110"/>
      <c r="F325" s="111">
        <f>IF(D325="CO2",E325,IF(D325="CH4",E325*'State 2005 Data'!$J$16,IF(D325="N2O",'State 2005 Data'!$J$17,IF(D325="Other",E325))))</f>
        <v>0</v>
      </c>
      <c r="H325" s="109"/>
    </row>
    <row r="326" spans="1:8" x14ac:dyDescent="0.3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1570</v>
      </c>
      <c r="B329" s="127" t="s">
        <v>1571</v>
      </c>
      <c r="C329" s="100" t="s">
        <v>4</v>
      </c>
      <c r="D329" s="112" t="s">
        <v>529</v>
      </c>
      <c r="E329" s="110"/>
      <c r="F329" s="111">
        <f>IF(D329="CO2",E329,IF(D329="CH4",E329*'State 2005 Data'!$J$16,IF(D329="N2O",'State 2005 Data'!$J$17,IF(D329="Other",E329))))</f>
        <v>0</v>
      </c>
      <c r="H329" s="109"/>
    </row>
    <row r="330" spans="1:8" x14ac:dyDescent="0.3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1574</v>
      </c>
      <c r="B337" s="127" t="s">
        <v>1575</v>
      </c>
      <c r="C337" s="100" t="s">
        <v>99</v>
      </c>
      <c r="D337" s="112" t="s">
        <v>529</v>
      </c>
      <c r="E337" s="110"/>
      <c r="F337" s="111">
        <f>IF(D337="CO2",E337,IF(D337="CH4",E337*'State 2005 Data'!$J$16,IF(D337="N2O",'State 2005 Data'!$J$17,IF(D337="Other",E337))))</f>
        <v>0</v>
      </c>
      <c r="H337" s="109"/>
    </row>
    <row r="338" spans="1:8" x14ac:dyDescent="0.3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1574</v>
      </c>
      <c r="B341" s="127" t="s">
        <v>1575</v>
      </c>
      <c r="C341" s="100" t="s">
        <v>761</v>
      </c>
      <c r="D341" s="112" t="s">
        <v>529</v>
      </c>
      <c r="E341" s="110"/>
      <c r="F341" s="111">
        <f>IF(D341="CO2",E341,IF(D341="CH4",E341*'State 2005 Data'!$J$16,IF(D341="N2O",'State 2005 Data'!$J$17,IF(D341="Other",E341))))</f>
        <v>0</v>
      </c>
      <c r="H341" s="109"/>
    </row>
    <row r="342" spans="1:8" x14ac:dyDescent="0.3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1574</v>
      </c>
      <c r="B345" s="127" t="s">
        <v>1575</v>
      </c>
      <c r="C345" s="100" t="s">
        <v>4</v>
      </c>
      <c r="D345" s="112" t="s">
        <v>529</v>
      </c>
      <c r="E345" s="110"/>
      <c r="F345" s="111">
        <f>IF(D345="CO2",E345,IF(D345="CH4",E345*'State 2005 Data'!$J$16,IF(D345="N2O",'State 2005 Data'!$J$17,IF(D345="Other",E345))))</f>
        <v>0</v>
      </c>
      <c r="H345" s="109"/>
    </row>
    <row r="346" spans="1:8" x14ac:dyDescent="0.3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3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1576</v>
      </c>
      <c r="B353" s="127" t="s">
        <v>1577</v>
      </c>
      <c r="C353" s="100" t="s">
        <v>99</v>
      </c>
      <c r="D353" s="112" t="s">
        <v>529</v>
      </c>
      <c r="E353" s="110"/>
      <c r="F353" s="111">
        <f>IF(D353="CO2",E353,IF(D353="CH4",E353*'State 2005 Data'!$J$16,IF(D353="N2O",'State 2005 Data'!$J$17,IF(D353="Other",E353))))</f>
        <v>0</v>
      </c>
      <c r="H353" s="109"/>
    </row>
    <row r="354" spans="1:8" x14ac:dyDescent="0.3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1576</v>
      </c>
      <c r="B357" s="127" t="s">
        <v>1577</v>
      </c>
      <c r="C357" s="100" t="s">
        <v>761</v>
      </c>
      <c r="D357" s="112" t="s">
        <v>529</v>
      </c>
      <c r="E357" s="110"/>
      <c r="F357" s="111">
        <f>IF(D357="CO2",E357,IF(D357="CH4",E357*'State 2005 Data'!$J$16,IF(D357="N2O",'State 2005 Data'!$J$17,IF(D357="Other",E357))))</f>
        <v>0</v>
      </c>
      <c r="H357" s="109"/>
    </row>
    <row r="358" spans="1:8" x14ac:dyDescent="0.3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1576</v>
      </c>
      <c r="B361" s="127" t="s">
        <v>1577</v>
      </c>
      <c r="C361" s="100" t="s">
        <v>4</v>
      </c>
      <c r="D361" s="112" t="s">
        <v>529</v>
      </c>
      <c r="E361" s="110"/>
      <c r="F361" s="111">
        <f>IF(D361="CO2",E361,IF(D361="CH4",E361*'State 2005 Data'!$J$16,IF(D361="N2O",'State 2005 Data'!$J$17,IF(D361="Other",E361))))</f>
        <v>0</v>
      </c>
      <c r="H361" s="109"/>
    </row>
    <row r="362" spans="1:8" x14ac:dyDescent="0.3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1580</v>
      </c>
      <c r="B369" s="127" t="s">
        <v>1581</v>
      </c>
      <c r="C369" s="100" t="s">
        <v>99</v>
      </c>
      <c r="D369" s="112" t="s">
        <v>529</v>
      </c>
      <c r="E369" s="110"/>
      <c r="F369" s="111">
        <f>IF(D369="CO2",E369,IF(D369="CH4",E369*'State 2005 Data'!$J$16,IF(D369="N2O",'State 2005 Data'!$J$17,IF(D369="Other",E369))))</f>
        <v>0</v>
      </c>
      <c r="H369" s="109"/>
    </row>
    <row r="370" spans="1:8" x14ac:dyDescent="0.3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1580</v>
      </c>
      <c r="B373" s="127" t="s">
        <v>1581</v>
      </c>
      <c r="C373" s="100" t="s">
        <v>761</v>
      </c>
      <c r="D373" s="112" t="s">
        <v>529</v>
      </c>
      <c r="E373" s="110"/>
      <c r="F373" s="111">
        <f>IF(D373="CO2",E373,IF(D373="CH4",E373*'State 2005 Data'!$J$16,IF(D373="N2O",'State 2005 Data'!$J$17,IF(D373="Other",E373))))</f>
        <v>0</v>
      </c>
      <c r="H373" s="109"/>
    </row>
    <row r="374" spans="1:8" x14ac:dyDescent="0.3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1580</v>
      </c>
      <c r="B377" s="127" t="s">
        <v>1581</v>
      </c>
      <c r="C377" s="100" t="s">
        <v>4</v>
      </c>
      <c r="D377" s="112" t="s">
        <v>529</v>
      </c>
      <c r="E377" s="110"/>
      <c r="F377" s="111">
        <f>IF(D377="CO2",E377,IF(D377="CH4",E377*'State 2005 Data'!$J$16,IF(D377="N2O",'State 2005 Data'!$J$17,IF(D377="Other",E377))))</f>
        <v>0</v>
      </c>
      <c r="H377" s="109"/>
    </row>
    <row r="378" spans="1:8" x14ac:dyDescent="0.3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3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1584</v>
      </c>
      <c r="B385" s="127" t="s">
        <v>1585</v>
      </c>
      <c r="C385" s="100" t="s">
        <v>99</v>
      </c>
      <c r="D385" s="112" t="s">
        <v>529</v>
      </c>
      <c r="E385" s="110"/>
      <c r="F385" s="111">
        <f>IF(D385="CO2",E385,IF(D385="CH4",E385*'State 2005 Data'!$J$16,IF(D385="N2O",'State 2005 Data'!$J$17,IF(D385="Other",E385))))</f>
        <v>0</v>
      </c>
      <c r="H385" s="109"/>
    </row>
    <row r="386" spans="1:8" x14ac:dyDescent="0.3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1584</v>
      </c>
      <c r="B389" s="127" t="s">
        <v>1585</v>
      </c>
      <c r="C389" s="100" t="s">
        <v>761</v>
      </c>
      <c r="D389" s="112" t="s">
        <v>529</v>
      </c>
      <c r="E389" s="110"/>
      <c r="F389" s="111">
        <f>IF(D389="CO2",E389,IF(D389="CH4",E389*'State 2005 Data'!$J$16,IF(D389="N2O",'State 2005 Data'!$J$17,IF(D389="Other",E389))))</f>
        <v>0</v>
      </c>
      <c r="H389" s="109"/>
    </row>
    <row r="390" spans="1:8" x14ac:dyDescent="0.3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1584</v>
      </c>
      <c r="B393" s="127" t="s">
        <v>1585</v>
      </c>
      <c r="C393" s="100" t="s">
        <v>4</v>
      </c>
      <c r="D393" s="112" t="s">
        <v>529</v>
      </c>
      <c r="E393" s="110"/>
      <c r="F393" s="111">
        <f>IF(D393="CO2",E393,IF(D393="CH4",E393*'State 2005 Data'!$J$16,IF(D393="N2O",'State 2005 Data'!$J$17,IF(D393="Other",E393))))</f>
        <v>0</v>
      </c>
      <c r="H393" s="109"/>
    </row>
    <row r="394" spans="1:8" x14ac:dyDescent="0.3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1588</v>
      </c>
      <c r="B401" s="127" t="s">
        <v>1589</v>
      </c>
      <c r="C401" s="100" t="s">
        <v>99</v>
      </c>
      <c r="D401" s="112" t="s">
        <v>529</v>
      </c>
      <c r="E401" s="110"/>
      <c r="F401" s="111">
        <f>IF(D401="CO2",E401,IF(D401="CH4",E401*'State 2005 Data'!$J$16,IF(D401="N2O",'State 2005 Data'!$J$17,IF(D401="Other",E401))))</f>
        <v>0</v>
      </c>
      <c r="H401" s="109"/>
    </row>
    <row r="402" spans="1:8" x14ac:dyDescent="0.3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35">
      <c r="A405" s="100" t="s">
        <v>1588</v>
      </c>
      <c r="B405" s="127" t="s">
        <v>1589</v>
      </c>
      <c r="C405" s="100" t="s">
        <v>761</v>
      </c>
      <c r="D405" s="112" t="s">
        <v>529</v>
      </c>
      <c r="E405" s="110"/>
      <c r="F405" s="111">
        <f>IF(D405="CO2",E405,IF(D405="CH4",E405*'State 2005 Data'!$J$16,IF(D405="N2O",'State 2005 Data'!$J$17,IF(D405="Other",E405))))</f>
        <v>0</v>
      </c>
      <c r="H405" s="109"/>
    </row>
    <row r="406" spans="1:8" x14ac:dyDescent="0.3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1588</v>
      </c>
      <c r="B409" s="127" t="s">
        <v>1589</v>
      </c>
      <c r="C409" s="100" t="s">
        <v>4</v>
      </c>
      <c r="D409" s="112" t="s">
        <v>529</v>
      </c>
      <c r="E409" s="110"/>
      <c r="F409" s="111">
        <f>IF(D409="CO2",E409,IF(D409="CH4",E409*'State 2005 Data'!$J$16,IF(D409="N2O",'State 2005 Data'!$J$17,IF(D409="Other",E409))))</f>
        <v>0</v>
      </c>
      <c r="H409" s="109"/>
    </row>
    <row r="410" spans="1:8" x14ac:dyDescent="0.3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1590</v>
      </c>
      <c r="B417" s="127" t="s">
        <v>1591</v>
      </c>
      <c r="C417" s="100" t="s">
        <v>99</v>
      </c>
      <c r="D417" s="112" t="s">
        <v>529</v>
      </c>
      <c r="E417" s="110"/>
      <c r="F417" s="111">
        <f>IF(D417="CO2",E417,IF(D417="CH4",E417*'State 2005 Data'!$J$16,IF(D417="N2O",'State 2005 Data'!$J$17,IF(D417="Other",E417))))</f>
        <v>0</v>
      </c>
      <c r="H417" s="109"/>
    </row>
    <row r="418" spans="1:8" x14ac:dyDescent="0.3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3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1590</v>
      </c>
      <c r="B421" s="127" t="s">
        <v>1591</v>
      </c>
      <c r="C421" s="100" t="s">
        <v>761</v>
      </c>
      <c r="D421" s="112" t="s">
        <v>529</v>
      </c>
      <c r="E421" s="110"/>
      <c r="F421" s="111">
        <f>IF(D421="CO2",E421,IF(D421="CH4",E421*'State 2005 Data'!$J$16,IF(D421="N2O",'State 2005 Data'!$J$17,IF(D421="Other",E421))))</f>
        <v>0</v>
      </c>
      <c r="H421" s="109"/>
    </row>
    <row r="422" spans="1:8" x14ac:dyDescent="0.3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1590</v>
      </c>
      <c r="B425" s="127" t="s">
        <v>1591</v>
      </c>
      <c r="C425" s="100" t="s">
        <v>4</v>
      </c>
      <c r="D425" s="112" t="s">
        <v>529</v>
      </c>
      <c r="E425" s="110"/>
      <c r="F425" s="111">
        <f>IF(D425="CO2",E425,IF(D425="CH4",E425*'State 2005 Data'!$J$16,IF(D425="N2O",'State 2005 Data'!$J$17,IF(D425="Other",E425))))</f>
        <v>0</v>
      </c>
      <c r="H425" s="109"/>
    </row>
    <row r="426" spans="1:8" x14ac:dyDescent="0.3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1600</v>
      </c>
      <c r="B433" s="127" t="s">
        <v>1601</v>
      </c>
      <c r="C433" s="100" t="s">
        <v>99</v>
      </c>
      <c r="D433" s="112" t="s">
        <v>529</v>
      </c>
      <c r="E433" s="110"/>
      <c r="F433" s="111">
        <f>IF(D433="CO2",E433,IF(D433="CH4",E433*'State 2005 Data'!$J$16,IF(D433="N2O",'State 2005 Data'!$J$17,IF(D433="Other",E433))))</f>
        <v>0</v>
      </c>
      <c r="H433" s="109"/>
    </row>
    <row r="434" spans="1:8" x14ac:dyDescent="0.3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1600</v>
      </c>
      <c r="B437" s="127" t="s">
        <v>1601</v>
      </c>
      <c r="C437" s="100" t="s">
        <v>761</v>
      </c>
      <c r="D437" s="112" t="s">
        <v>529</v>
      </c>
      <c r="E437" s="110"/>
      <c r="F437" s="111">
        <f>IF(D437="CO2",E437,IF(D437="CH4",E437*'State 2005 Data'!$J$16,IF(D437="N2O",'State 2005 Data'!$J$17,IF(D437="Other",E437))))</f>
        <v>0</v>
      </c>
      <c r="H437" s="109"/>
    </row>
    <row r="438" spans="1:8" x14ac:dyDescent="0.3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1600</v>
      </c>
      <c r="B441" s="127" t="s">
        <v>1601</v>
      </c>
      <c r="C441" s="100" t="s">
        <v>4</v>
      </c>
      <c r="D441" s="112" t="s">
        <v>529</v>
      </c>
      <c r="E441" s="110"/>
      <c r="F441" s="111">
        <f>IF(D441="CO2",E441,IF(D441="CH4",E441*'State 2005 Data'!$J$16,IF(D441="N2O",'State 2005 Data'!$J$17,IF(D441="Other",E441))))</f>
        <v>0</v>
      </c>
      <c r="H441" s="109"/>
    </row>
    <row r="442" spans="1:8" x14ac:dyDescent="0.3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1606</v>
      </c>
      <c r="B449" s="127" t="s">
        <v>1607</v>
      </c>
      <c r="C449" s="100" t="s">
        <v>99</v>
      </c>
      <c r="D449" s="112" t="s">
        <v>529</v>
      </c>
      <c r="E449" s="110"/>
      <c r="F449" s="111">
        <f>IF(D449="CO2",E449,IF(D449="CH4",E449*'State 2005 Data'!$J$16,IF(D449="N2O",'State 2005 Data'!$J$17,IF(D449="Other",E449))))</f>
        <v>0</v>
      </c>
      <c r="H449" s="109"/>
    </row>
    <row r="450" spans="1:8" x14ac:dyDescent="0.3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1606</v>
      </c>
      <c r="B453" s="127" t="s">
        <v>1607</v>
      </c>
      <c r="C453" s="100" t="s">
        <v>761</v>
      </c>
      <c r="D453" s="112" t="s">
        <v>529</v>
      </c>
      <c r="E453" s="110"/>
      <c r="F453" s="111">
        <f>IF(D453="CO2",E453,IF(D453="CH4",E453*'State 2005 Data'!$J$16,IF(D453="N2O",'State 2005 Data'!$J$17,IF(D453="Other",E453))))</f>
        <v>0</v>
      </c>
      <c r="H453" s="109"/>
    </row>
    <row r="454" spans="1:8" x14ac:dyDescent="0.3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3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1606</v>
      </c>
      <c r="B457" s="127" t="s">
        <v>1607</v>
      </c>
      <c r="C457" s="100" t="s">
        <v>4</v>
      </c>
      <c r="D457" s="112" t="s">
        <v>529</v>
      </c>
      <c r="E457" s="110"/>
      <c r="F457" s="111">
        <f>IF(D457="CO2",E457,IF(D457="CH4",E457*'State 2005 Data'!$J$16,IF(D457="N2O",'State 2005 Data'!$J$17,IF(D457="Other",E457))))</f>
        <v>0</v>
      </c>
      <c r="H457" s="109"/>
    </row>
    <row r="458" spans="1:8" x14ac:dyDescent="0.3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1612</v>
      </c>
      <c r="B465" s="127" t="s">
        <v>1613</v>
      </c>
      <c r="C465" s="100" t="s">
        <v>99</v>
      </c>
      <c r="D465" s="112" t="s">
        <v>529</v>
      </c>
      <c r="E465" s="110"/>
      <c r="F465" s="111">
        <f>IF(D465="CO2",E465,IF(D465="CH4",E465*'State 2005 Data'!$J$16,IF(D465="N2O",'State 2005 Data'!$J$17,IF(D465="Other",E465))))</f>
        <v>0</v>
      </c>
      <c r="H465" s="109"/>
    </row>
    <row r="466" spans="1:8" x14ac:dyDescent="0.3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3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1612</v>
      </c>
      <c r="B469" s="127" t="s">
        <v>1613</v>
      </c>
      <c r="C469" s="100" t="s">
        <v>761</v>
      </c>
      <c r="D469" s="112" t="s">
        <v>529</v>
      </c>
      <c r="E469" s="110"/>
      <c r="F469" s="111">
        <f>IF(D469="CO2",E469,IF(D469="CH4",E469*'State 2005 Data'!$J$16,IF(D469="N2O",'State 2005 Data'!$J$17,IF(D469="Other",E469))))</f>
        <v>0</v>
      </c>
      <c r="H469" s="109"/>
    </row>
    <row r="470" spans="1:8" x14ac:dyDescent="0.3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1612</v>
      </c>
      <c r="B473" s="127" t="s">
        <v>1613</v>
      </c>
      <c r="C473" s="100" t="s">
        <v>4</v>
      </c>
      <c r="D473" s="112" t="s">
        <v>529</v>
      </c>
      <c r="E473" s="110"/>
      <c r="F473" s="111">
        <f>IF(D473="CO2",E473,IF(D473="CH4",E473*'State 2005 Data'!$J$16,IF(D473="N2O",'State 2005 Data'!$J$17,IF(D473="Other",E473))))</f>
        <v>0</v>
      </c>
      <c r="H473" s="109"/>
    </row>
    <row r="474" spans="1:8" x14ac:dyDescent="0.3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3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9" t="s">
        <v>11</v>
      </c>
      <c r="B1" s="279"/>
      <c r="C1" s="279"/>
      <c r="D1" s="279"/>
      <c r="E1" s="279"/>
    </row>
    <row r="2" spans="1:5" x14ac:dyDescent="0.35">
      <c r="A2" s="280" t="s">
        <v>169</v>
      </c>
      <c r="B2" s="280"/>
      <c r="C2" s="280"/>
      <c r="D2" s="280"/>
      <c r="E2" s="280"/>
    </row>
    <row r="19" spans="1:5" x14ac:dyDescent="0.35">
      <c r="A19" s="4" t="s">
        <v>170</v>
      </c>
    </row>
    <row r="20" spans="1:5" x14ac:dyDescent="0.35">
      <c r="A20" s="4">
        <v>155400</v>
      </c>
      <c r="B20" s="4" t="s">
        <v>171</v>
      </c>
    </row>
    <row r="21" spans="1:5" x14ac:dyDescent="0.35">
      <c r="A21" s="280" t="s">
        <v>172</v>
      </c>
      <c r="B21" s="280"/>
      <c r="C21" s="280"/>
      <c r="D21" s="280"/>
      <c r="E21" s="280"/>
    </row>
    <row r="38" spans="1:5" x14ac:dyDescent="0.35">
      <c r="A38" s="4" t="s">
        <v>170</v>
      </c>
    </row>
    <row r="39" spans="1:5" x14ac:dyDescent="0.35">
      <c r="A39" s="4">
        <v>100800</v>
      </c>
      <c r="B39" s="4" t="s">
        <v>171</v>
      </c>
    </row>
    <row r="40" spans="1:5" x14ac:dyDescent="0.35">
      <c r="A40" s="280" t="s">
        <v>173</v>
      </c>
      <c r="B40" s="280"/>
      <c r="C40" s="280"/>
      <c r="D40" s="280"/>
      <c r="E40" s="280"/>
    </row>
    <row r="57" spans="1:5" ht="15" thickBot="1" x14ac:dyDescent="0.4">
      <c r="A57" s="4" t="s">
        <v>170</v>
      </c>
    </row>
    <row r="58" spans="1:5" ht="15" thickBot="1" x14ac:dyDescent="0.4">
      <c r="A58" s="5">
        <v>194000</v>
      </c>
      <c r="B58" s="4" t="s">
        <v>174</v>
      </c>
    </row>
    <row r="60" spans="1:5" x14ac:dyDescent="0.35">
      <c r="A60" s="279" t="s">
        <v>175</v>
      </c>
      <c r="B60" s="279"/>
      <c r="C60" s="279"/>
      <c r="D60" s="279"/>
      <c r="E60" s="279"/>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9" t="s">
        <v>176</v>
      </c>
      <c r="B89" s="279"/>
      <c r="C89" s="279"/>
      <c r="D89" s="279"/>
      <c r="E89" s="279"/>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9" t="s">
        <v>177</v>
      </c>
      <c r="B98" s="279"/>
      <c r="C98" s="279"/>
      <c r="D98" s="279"/>
      <c r="E98" s="279"/>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9" t="s">
        <v>179</v>
      </c>
      <c r="B109" s="279"/>
      <c r="C109" s="279"/>
      <c r="D109" s="279"/>
      <c r="E109" s="279"/>
    </row>
    <row r="110" spans="1:5" ht="15" thickBot="1" x14ac:dyDescent="0.4"/>
    <row r="111" spans="1:5" ht="15" thickBot="1" x14ac:dyDescent="0.4">
      <c r="A111" s="13">
        <f>A122</f>
        <v>0.20481927710843381</v>
      </c>
      <c r="B111" s="4" t="s">
        <v>424</v>
      </c>
    </row>
    <row r="113" spans="1:12" x14ac:dyDescent="0.35">
      <c r="A113" s="279" t="s">
        <v>178</v>
      </c>
      <c r="B113" s="279"/>
      <c r="C113" s="279"/>
      <c r="D113" s="279"/>
      <c r="E113" s="279"/>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9" t="s">
        <v>425</v>
      </c>
      <c r="B124" s="279"/>
      <c r="C124" s="279"/>
      <c r="D124" s="279"/>
      <c r="E124" s="279"/>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9" t="s">
        <v>106</v>
      </c>
      <c r="B134" s="279"/>
      <c r="C134" s="279"/>
      <c r="D134" s="279"/>
      <c r="E134" s="279"/>
    </row>
    <row r="135" spans="1:12" x14ac:dyDescent="0.35">
      <c r="A135" s="20" t="s">
        <v>444</v>
      </c>
      <c r="B135" s="21"/>
      <c r="C135" s="21"/>
      <c r="D135" s="21"/>
      <c r="E135" s="21"/>
      <c r="F135" s="21"/>
      <c r="G135" s="21"/>
    </row>
    <row r="136" spans="1:12" x14ac:dyDescent="0.35">
      <c r="A136" s="22"/>
      <c r="B136" s="282" t="s">
        <v>445</v>
      </c>
      <c r="C136" s="283"/>
      <c r="D136" s="283"/>
      <c r="E136" s="284"/>
      <c r="F136" s="21"/>
      <c r="G136" s="21"/>
    </row>
    <row r="137" spans="1:12" x14ac:dyDescent="0.35">
      <c r="A137" s="23"/>
      <c r="B137" s="282" t="s">
        <v>446</v>
      </c>
      <c r="C137" s="284"/>
      <c r="D137" s="282" t="s">
        <v>447</v>
      </c>
      <c r="E137" s="284"/>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9" t="s">
        <v>182</v>
      </c>
      <c r="B165" s="279"/>
      <c r="C165" s="279"/>
      <c r="D165" s="279"/>
      <c r="E165" s="279"/>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9" t="s">
        <v>433</v>
      </c>
      <c r="B169" s="279"/>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9" t="s">
        <v>191</v>
      </c>
      <c r="B174" s="279"/>
      <c r="C174" s="279"/>
      <c r="D174" s="279"/>
      <c r="E174" s="279"/>
    </row>
    <row r="175" spans="1:7" ht="15" thickBot="1" x14ac:dyDescent="0.4">
      <c r="A175" s="17" t="s">
        <v>443</v>
      </c>
      <c r="B175" s="39">
        <v>0.1246</v>
      </c>
    </row>
    <row r="176" spans="1:7" ht="15" thickBot="1" x14ac:dyDescent="0.4">
      <c r="A176" s="17" t="s">
        <v>438</v>
      </c>
      <c r="B176" s="38">
        <f>1-B175</f>
        <v>0.87539999999999996</v>
      </c>
    </row>
    <row r="178" spans="1:5" x14ac:dyDescent="0.35">
      <c r="A178" s="279" t="s">
        <v>185</v>
      </c>
      <c r="B178" s="279"/>
      <c r="C178" s="279"/>
      <c r="D178" s="279"/>
      <c r="E178" s="279"/>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9" t="s">
        <v>187</v>
      </c>
      <c r="B183" s="279"/>
      <c r="C183" s="279"/>
      <c r="D183" s="279"/>
      <c r="E183" s="279"/>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9" t="s">
        <v>201</v>
      </c>
      <c r="B191" s="279"/>
      <c r="C191" s="279"/>
      <c r="D191" s="279"/>
      <c r="E191" s="279"/>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81" t="s">
        <v>1442</v>
      </c>
      <c r="C201" s="281"/>
      <c r="D201" s="281"/>
      <c r="E201" s="281"/>
      <c r="F201" s="281"/>
      <c r="G201" s="281"/>
      <c r="H201" s="281"/>
      <c r="I201" s="281"/>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81" t="s">
        <v>1442</v>
      </c>
      <c r="C209" s="281"/>
      <c r="D209" s="281"/>
      <c r="E209" s="281"/>
      <c r="F209" s="281"/>
      <c r="G209" s="281"/>
      <c r="H209" s="281"/>
      <c r="I209" s="281"/>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81" t="s">
        <v>1442</v>
      </c>
      <c r="C217" s="281"/>
      <c r="D217" s="281"/>
      <c r="E217" s="281"/>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2021-11-09T18:43:51Z</dcterms:modified>
</cp:coreProperties>
</file>