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F904330B-43B9-4B03-8685-B9A0AC2EC01C}" xr6:coauthVersionLast="46" xr6:coauthVersionMax="46" xr10:uidLastSave="{00000000-0000-0000-0000-000000000000}"/>
  <bookViews>
    <workbookView xWindow="1050" yWindow="840" windowWidth="19125" windowHeight="14295" firstSheet="3" activeTab="3"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I8" i="21" s="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J6" i="21" l="1"/>
  <c r="I4" i="21"/>
  <c r="J4" i="21"/>
  <c r="K4" i="21" s="1"/>
  <c r="N11" i="22" s="1"/>
  <c r="N36" i="22" s="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7" i="21" l="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<sst xmlns="http://schemas.openxmlformats.org/spreadsheetml/2006/main" count="7916" uniqueCount="1991">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</sst>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30.565799999999999</c:v>
                </c:pt>
                <c:pt idx="2">
                  <c:v>40.062800000000003</c:v>
                </c:pt>
                <c:pt idx="3">
                  <c:v>32.495899999999999</c:v>
                </c:pt>
                <c:pt idx="4">
                  <c:v>11.621600000000001</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opLeftCell="B1" zoomScale="60" zoomScaleNormal="60" workbookViewId="0">
      <pane ySplit="1" topLeftCell="A153" activePane="bottomLeft" state="frozen"/>
      <selection pane="bottomLeft" activeCell="J155" sqref="J15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1946</v>
      </c>
      <c r="C64" s="88" t="s">
        <v>513</v>
      </c>
      <c r="D64" s="52" t="s">
        <v>48</v>
      </c>
      <c r="E64" s="52" t="s">
        <v>40</v>
      </c>
      <c r="F64" s="52" t="s">
        <v>88</v>
      </c>
      <c r="G64" s="52" t="s">
        <v>40</v>
      </c>
      <c r="H64" s="55">
        <v>186</v>
      </c>
      <c r="I64" s="155" t="s">
        <v>46</v>
      </c>
      <c r="J64" s="74" t="s">
        <v>1947</v>
      </c>
      <c r="K64" s="75" t="s">
        <v>618</v>
      </c>
      <c r="L64" s="61">
        <v>0</v>
      </c>
      <c r="M64" s="61">
        <v>1</v>
      </c>
      <c r="N64" s="61">
        <v>0.01</v>
      </c>
      <c r="O64" s="52" t="s">
        <v>514</v>
      </c>
      <c r="P64" s="159" t="s">
        <v>1948</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1949</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1950</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1951</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1952</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1953</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1954</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1955</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1956</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1957</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1958</v>
      </c>
      <c r="C101" s="88" t="s">
        <v>982</v>
      </c>
      <c r="D101" s="52" t="s">
        <v>48</v>
      </c>
      <c r="E101" s="52" t="s">
        <v>40</v>
      </c>
      <c r="F101" s="52" t="s">
        <v>88</v>
      </c>
      <c r="G101" s="52" t="s">
        <v>40</v>
      </c>
      <c r="H101" s="55">
        <v>460</v>
      </c>
      <c r="I101" s="155" t="s">
        <v>46</v>
      </c>
      <c r="J101" s="88" t="s">
        <v>1959</v>
      </c>
      <c r="K101" s="87" t="s">
        <v>983</v>
      </c>
      <c r="L101" s="61">
        <v>0</v>
      </c>
      <c r="M101" s="61">
        <v>1</v>
      </c>
      <c r="N101" s="61">
        <v>0.01</v>
      </c>
      <c r="O101" s="52" t="s">
        <v>514</v>
      </c>
      <c r="P101" s="217" t="s">
        <v>1960</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1961</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1962</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1963</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1922</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1923</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1924</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1925</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1926</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1927</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1928</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1929</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1930</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1931</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1932</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1933</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1934</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1935</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1936</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1937</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1938</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1939</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1978</v>
      </c>
      <c r="D188" s="220" t="s">
        <v>496</v>
      </c>
      <c r="E188" s="220"/>
      <c r="F188" s="220" t="s">
        <v>495</v>
      </c>
      <c r="G188" s="221"/>
      <c r="H188" s="90">
        <v>876</v>
      </c>
      <c r="I188" s="221" t="s">
        <v>46</v>
      </c>
      <c r="J188" s="2" t="s">
        <v>1979</v>
      </c>
      <c r="K188" s="2" t="s">
        <v>1980</v>
      </c>
      <c r="L188" s="99">
        <v>0</v>
      </c>
      <c r="M188" s="99">
        <v>1</v>
      </c>
      <c r="N188" s="99">
        <v>0.01</v>
      </c>
      <c r="O188" s="221" t="s">
        <v>1388</v>
      </c>
      <c r="P188" s="220" t="s">
        <v>1981</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1964</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1982</v>
      </c>
      <c r="C242" s="4" t="s">
        <v>1983</v>
      </c>
      <c r="D242" s="220" t="s">
        <v>496</v>
      </c>
      <c r="E242" s="220"/>
      <c r="F242" s="220" t="s">
        <v>495</v>
      </c>
      <c r="G242" s="220"/>
      <c r="H242" s="181">
        <v>860</v>
      </c>
      <c r="I242" s="155" t="s">
        <v>46</v>
      </c>
      <c r="J242" s="4" t="s">
        <v>1982</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1984</v>
      </c>
      <c r="D351" s="220" t="s">
        <v>141</v>
      </c>
      <c r="E351" s="221" t="s">
        <v>1985</v>
      </c>
      <c r="F351" s="221" t="s">
        <v>824</v>
      </c>
      <c r="G351" s="220" t="s">
        <v>1986</v>
      </c>
      <c r="H351" s="181">
        <v>892</v>
      </c>
      <c r="I351" s="220" t="s">
        <v>46</v>
      </c>
      <c r="J351" s="4" t="s">
        <v>1987</v>
      </c>
      <c r="K351" s="4" t="s">
        <v>1988</v>
      </c>
      <c r="L351" s="225">
        <v>0</v>
      </c>
      <c r="M351" s="140">
        <v>1</v>
      </c>
      <c r="N351" s="140">
        <v>0.01</v>
      </c>
      <c r="O351" s="220" t="s">
        <v>1388</v>
      </c>
      <c r="P351" s="220" t="s">
        <v>1989</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1990</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1985</v>
      </c>
      <c r="F353" s="221" t="s">
        <v>825</v>
      </c>
      <c r="G353" s="220" t="s">
        <v>1986</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1990</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1985</v>
      </c>
      <c r="F355" s="221" t="s">
        <v>826</v>
      </c>
      <c r="G355" s="220" t="s">
        <v>1986</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1990</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1985</v>
      </c>
      <c r="F357" s="221" t="s">
        <v>827</v>
      </c>
      <c r="G357" s="220" t="s">
        <v>1986</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1990</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1985</v>
      </c>
      <c r="F359" s="220" t="s">
        <v>1317</v>
      </c>
      <c r="G359" s="220" t="s">
        <v>1986</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1990</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1985</v>
      </c>
      <c r="F361" s="221" t="s">
        <v>897</v>
      </c>
      <c r="G361" s="220" t="s">
        <v>1986</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1990</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1985</v>
      </c>
      <c r="F363" s="221" t="s">
        <v>148</v>
      </c>
      <c r="G363" s="220" t="s">
        <v>1986</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1990</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1985</v>
      </c>
      <c r="F365" s="221" t="s">
        <v>149</v>
      </c>
      <c r="G365" s="220" t="s">
        <v>1986</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1990</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abSelected="1"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56.636390000000006</v>
      </c>
      <c r="M2" s="204">
        <f>'Target Calculations'!G10</f>
        <v>76.083868999999979</v>
      </c>
      <c r="N2" s="4" t="str">
        <f>'Target Calculations'!K10</f>
        <v>In a scenario limiting global warming to 1.5 °C, Colorado would need to cut its total (including land use) emissions by 38 to 54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64.602200000000011</v>
      </c>
      <c r="M3" s="204">
        <f>'Target Calculations'!G11</f>
        <v>84.049678999999983</v>
      </c>
      <c r="N3" s="4" t="str">
        <f>'Target Calculations'!K11</f>
        <v>In a scenario limiting global warming to 1.5 °C, Colorado would need to cut its total (excluding land use) emissions by 36 to 51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3.3622379999999996</v>
      </c>
      <c r="M11" s="204">
        <f>'Target Calculations'!G4</f>
        <v>10.392371999999998</v>
      </c>
      <c r="N11" s="4" t="str">
        <f>'Target Calculations'!K4</f>
        <v>In a scenario limiting global warming to 1.5 °C, Colorado would need to cut its electricity emissions by 75 to 92 percent of 2005 levels.</v>
      </c>
    </row>
    <row r="12" spans="1:19" ht="60">
      <c r="A12" s="2" t="s">
        <v>728</v>
      </c>
      <c r="B12" s="2" t="s">
        <v>9</v>
      </c>
      <c r="C12" s="181">
        <v>1</v>
      </c>
      <c r="D12" s="4" t="s">
        <v>66</v>
      </c>
      <c r="E12" s="4" t="s">
        <v>67</v>
      </c>
      <c r="F12" s="4" t="s">
        <v>394</v>
      </c>
      <c r="G12" s="4" t="s">
        <v>932</v>
      </c>
      <c r="J12" s="4" t="s">
        <v>1921</v>
      </c>
      <c r="K12" s="4">
        <v>2030</v>
      </c>
      <c r="L12" s="204">
        <f>'Target Calculations'!F5</f>
        <v>23.637052000000004</v>
      </c>
      <c r="M12" s="204">
        <f>'Target Calculations'!G5</f>
        <v>26.842075999999999</v>
      </c>
      <c r="N12" s="4" t="str">
        <f>'Target Calculations'!K5</f>
        <v>In a scenario limiting global warming to 1.5 °C, Colorado would need to cut its industry emissions by 18 to 28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1973</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1943</v>
      </c>
      <c r="J32" s="4" t="s">
        <v>1921</v>
      </c>
      <c r="K32" s="4">
        <v>2030</v>
      </c>
      <c r="L32" s="204">
        <f>L2</f>
        <v>56.636390000000006</v>
      </c>
      <c r="M32" s="204">
        <f>M2</f>
        <v>76.083868999999979</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1">L11</f>
        <v>3.3622379999999996</v>
      </c>
      <c r="M36" s="204">
        <f t="shared" si="1"/>
        <v>10.392371999999998</v>
      </c>
      <c r="N36" s="204" t="str">
        <f t="shared" si="1"/>
        <v>In a scenario limiting global warming to 1.5 °C, Colorado would need to cut its electricity emissions by 75 to 92 percent of 2005 levels.</v>
      </c>
    </row>
    <row r="37" spans="1:19" ht="60">
      <c r="A37" s="2" t="s">
        <v>1266</v>
      </c>
      <c r="B37" s="2" t="s">
        <v>9</v>
      </c>
      <c r="C37" s="181">
        <v>1</v>
      </c>
      <c r="D37" s="4" t="s">
        <v>66</v>
      </c>
      <c r="E37" s="4" t="s">
        <v>1636</v>
      </c>
      <c r="F37" s="4" t="s">
        <v>394</v>
      </c>
      <c r="G37" s="4" t="s">
        <v>1944</v>
      </c>
      <c r="J37" s="4" t="s">
        <v>1921</v>
      </c>
      <c r="K37" s="4">
        <v>2030</v>
      </c>
      <c r="L37" s="204">
        <f t="shared" si="1"/>
        <v>23.637052000000004</v>
      </c>
      <c r="M37" s="204">
        <f t="shared" si="1"/>
        <v>26.842075999999999</v>
      </c>
      <c r="N37" s="204" t="str">
        <f t="shared" si="1"/>
        <v>In a scenario limiting global warming to 1.5 °C, Colorado would need to cut its industry emissions by 18 to 28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c r="A39" s="2" t="s">
        <v>398</v>
      </c>
      <c r="B39" s="2" t="s">
        <v>1546</v>
      </c>
      <c r="C39" s="181">
        <v>1</v>
      </c>
      <c r="D39" s="4" t="s">
        <v>68</v>
      </c>
      <c r="E39" s="4" t="s">
        <v>486</v>
      </c>
      <c r="F39" s="4" t="s">
        <v>1642</v>
      </c>
      <c r="G39" s="4" t="s">
        <v>1945</v>
      </c>
      <c r="L39" s="204"/>
      <c r="M39" s="204"/>
    </row>
    <row r="40" spans="1:19" ht="45.75" thickBot="1">
      <c r="A40" s="210" t="s">
        <v>398</v>
      </c>
      <c r="B40" s="210" t="s">
        <v>1547</v>
      </c>
      <c r="C40" s="138">
        <v>1</v>
      </c>
      <c r="D40" s="132" t="s">
        <v>68</v>
      </c>
      <c r="E40" s="132" t="s">
        <v>486</v>
      </c>
      <c r="F40" s="132" t="s">
        <v>1642</v>
      </c>
      <c r="G40" s="132" t="s">
        <v>1945</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1974</v>
      </c>
      <c r="C46" s="181">
        <v>1</v>
      </c>
      <c r="D46" s="4" t="s">
        <v>68</v>
      </c>
      <c r="E46" s="4" t="s">
        <v>67</v>
      </c>
      <c r="F46" s="4" t="s">
        <v>1497</v>
      </c>
      <c r="G46" s="4" t="s">
        <v>1975</v>
      </c>
      <c r="H46" s="4" t="s">
        <v>1976</v>
      </c>
      <c r="I46" s="4" t="s">
        <v>1977</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1965</v>
      </c>
      <c r="I77" s="4" t="s">
        <v>992</v>
      </c>
    </row>
    <row r="78" spans="1:19" ht="165">
      <c r="A78" s="2" t="s">
        <v>950</v>
      </c>
      <c r="B78" s="2" t="s">
        <v>741</v>
      </c>
      <c r="C78" s="181">
        <v>1</v>
      </c>
      <c r="D78" s="4" t="s">
        <v>68</v>
      </c>
      <c r="E78" s="4" t="s">
        <v>67</v>
      </c>
      <c r="F78" s="4" t="s">
        <v>396</v>
      </c>
      <c r="G78" s="4" t="s">
        <v>989</v>
      </c>
      <c r="H78" s="4" t="s">
        <v>1966</v>
      </c>
      <c r="I78" s="4" t="s">
        <v>993</v>
      </c>
    </row>
    <row r="79" spans="1:19" ht="135">
      <c r="A79" s="2" t="s">
        <v>950</v>
      </c>
      <c r="B79" s="2" t="s">
        <v>742</v>
      </c>
      <c r="C79" s="181">
        <v>1</v>
      </c>
      <c r="D79" s="4" t="s">
        <v>68</v>
      </c>
      <c r="E79" s="4" t="s">
        <v>69</v>
      </c>
      <c r="F79" s="4" t="s">
        <v>397</v>
      </c>
      <c r="G79" s="4" t="s">
        <v>990</v>
      </c>
      <c r="H79" s="4" t="s">
        <v>1967</v>
      </c>
      <c r="I79" s="4" t="s">
        <v>994</v>
      </c>
    </row>
    <row r="80" spans="1:19" ht="150.75" thickBot="1">
      <c r="A80" s="210" t="s">
        <v>950</v>
      </c>
      <c r="B80" s="210" t="s">
        <v>743</v>
      </c>
      <c r="C80" s="138">
        <v>1</v>
      </c>
      <c r="D80" s="132" t="s">
        <v>68</v>
      </c>
      <c r="E80" s="132" t="s">
        <v>67</v>
      </c>
      <c r="F80" s="132" t="s">
        <v>397</v>
      </c>
      <c r="G80" s="132" t="s">
        <v>991</v>
      </c>
      <c r="H80" s="132" t="s">
        <v>1968</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1969</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1970</v>
      </c>
      <c r="I84" s="132" t="s">
        <v>1000</v>
      </c>
    </row>
    <row r="85" spans="1:19" ht="120">
      <c r="A85" s="2" t="s">
        <v>943</v>
      </c>
      <c r="B85" s="2" t="s">
        <v>945</v>
      </c>
      <c r="C85" s="181">
        <v>1</v>
      </c>
      <c r="D85" s="4" t="s">
        <v>68</v>
      </c>
      <c r="E85" s="4" t="s">
        <v>69</v>
      </c>
      <c r="F85" s="4" t="s">
        <v>946</v>
      </c>
      <c r="G85" s="4" t="s">
        <v>1001</v>
      </c>
      <c r="H85" s="4" t="s">
        <v>1971</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1972</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1941</v>
      </c>
      <c r="B5" s="7" t="s">
        <v>1942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30.565799999999999</v>
      </c>
      <c r="D4" s="182">
        <v>0.89</v>
      </c>
      <c r="E4" s="182">
        <v>0.66</v>
      </c>
      <c r="F4" s="183">
        <f t="shared" si="0"/>
        <v>3.3622379999999996</v>
      </c>
      <c r="G4" s="183">
        <f t="shared" si="0"/>
        <v>10.392371999999998</v>
      </c>
      <c r="I4" s="184">
        <f t="shared" si="1"/>
        <v>0.91801456521748115</v>
      </c>
      <c r="J4" s="184">
        <f t="shared" si="1"/>
        <v>0.74659047430857806</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1780</v>
      </c>
      <c r="B5" s="205">
        <f>'State 2005 Data'!J7</f>
        <v>32.710792991623947</v>
      </c>
      <c r="C5" s="218">
        <f>'Emissions - CO2e - By Sector'!H2</f>
        <v>40.062800000000003</v>
      </c>
      <c r="D5" s="182">
        <v>0.41</v>
      </c>
      <c r="E5" s="182">
        <v>0.33</v>
      </c>
      <c r="F5" s="183">
        <f t="shared" si="0"/>
        <v>23.637052000000004</v>
      </c>
      <c r="G5" s="183">
        <f t="shared" si="0"/>
        <v>26.842075999999999</v>
      </c>
      <c r="I5" s="184">
        <f t="shared" si="1"/>
        <v>0.27739287745018593</v>
      </c>
      <c r="J5" s="184">
        <f t="shared" si="1"/>
        <v>0.17941225066377064</v>
      </c>
      <c r="K5" s="86" t="str">
        <f t="shared" si="2"/>
        <v>In a scenario limiting global warming to 1.5 °C, Colorado would need to cut its industry emissions by 18 to 28 percent of 2005 levels.</v>
      </c>
    </row>
    <row r="6" spans="1:11">
      <c r="A6" s="109" t="s">
        <v>1781</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c r="A7" s="109" t="s">
        <v>146</v>
      </c>
      <c r="B7" s="205">
        <f>'State 2005 Data'!J9</f>
        <v>11.420256865280981</v>
      </c>
      <c r="C7" s="218">
        <f>'Emissions - CO2e - By Sector'!D2</f>
        <v>11.621600000000001</v>
      </c>
      <c r="D7" s="182">
        <v>0.06</v>
      </c>
      <c r="E7" s="182">
        <v>0.02</v>
      </c>
      <c r="F7" s="183">
        <f t="shared" si="0"/>
        <v>10.924303999999999</v>
      </c>
      <c r="G7" s="183">
        <f t="shared" si="0"/>
        <v>11.389168</v>
      </c>
      <c r="I7" s="184">
        <f t="shared" si="1"/>
        <v>4.3427470251456546E-2</v>
      </c>
      <c r="J7" s="184">
        <f t="shared" si="1"/>
        <v>2.722256219603536E-3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123.18929</v>
      </c>
      <c r="D10" s="187">
        <f>1-F10/$C10</f>
        <v>0.54024907522399057</v>
      </c>
      <c r="E10" s="187">
        <f>1-G10/$C10</f>
        <v>0.3823824376291155</v>
      </c>
      <c r="F10" s="183">
        <f>SUM(F3:F9)</f>
        <v>56.636390000000006</v>
      </c>
      <c r="G10" s="183">
        <f>SUM(G3:G9)</f>
        <v>76.083868999999979</v>
      </c>
      <c r="H10" s="86">
        <f>B10*0.1</f>
        <v>12.362599154116063</v>
      </c>
      <c r="I10" s="184">
        <f>1-F10/$B10</f>
        <v>0.54187311831474205</v>
      </c>
      <c r="J10" s="184">
        <f t="shared" si="1"/>
        <v>0.38456413532854661</v>
      </c>
      <c r="K10" s="86" t="str">
        <f t="shared" si="2"/>
        <v>In a scenario limiting global warming to 1.5 °C, Colorado would need to cut its total (including land use) emissions by 38 to 54 percent of 2005 levels.</v>
      </c>
    </row>
    <row r="11" spans="1:11">
      <c r="A11" s="109" t="s">
        <v>1785</v>
      </c>
      <c r="B11" s="186">
        <f>SUM(B3:B9)-B8</f>
        <v>131.59180154116063</v>
      </c>
      <c r="C11" s="186">
        <f>SUM(C3:C9)-C8</f>
        <v>131.1551</v>
      </c>
      <c r="D11" s="187">
        <f>1-F11/$C11</f>
        <v>0.50743661512209581</v>
      </c>
      <c r="E11" s="187">
        <f>1-G11/$C11</f>
        <v>0.35915813414804321</v>
      </c>
      <c r="F11" s="183">
        <f>F10-F8</f>
        <v>64.602200000000011</v>
      </c>
      <c r="G11" s="183">
        <f>G10-G8</f>
        <v>84.049678999999983</v>
      </c>
      <c r="H11" s="86">
        <f>B11*0.1</f>
        <v>13.159180154116065</v>
      </c>
      <c r="I11" s="184">
        <f>1-F11/$B11</f>
        <v>0.50907123967146939</v>
      </c>
      <c r="J11" s="184">
        <f t="shared" si="1"/>
        <v>0.36128483677829992</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51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1940</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7.08E-6</v>
      </c>
      <c r="C2" s="86">
        <v>4.8912000000000004</v>
      </c>
      <c r="D2" s="86">
        <v>11.621600000000001</v>
      </c>
      <c r="E2" s="86">
        <v>11.517799999999999</v>
      </c>
      <c r="F2" s="86">
        <v>32.495899999999999</v>
      </c>
      <c r="G2" s="86">
        <v>30.565799999999999</v>
      </c>
      <c r="H2" s="86">
        <v>40.062800000000003</v>
      </c>
      <c r="I2" s="86">
        <v>0</v>
      </c>
      <c r="J2" s="86">
        <v>-7.9658100000000003</v>
      </c>
    </row>
    <row r="3" spans="1:10">
      <c r="A3" s="86">
        <v>2020</v>
      </c>
      <c r="B3" s="86">
        <v>6.9399999999999996E-6</v>
      </c>
      <c r="C3" s="86">
        <v>4.4416399999999996</v>
      </c>
      <c r="D3" s="86">
        <v>10.4156</v>
      </c>
      <c r="E3" s="86">
        <v>11.3308</v>
      </c>
      <c r="F3" s="86">
        <v>27.978200000000001</v>
      </c>
      <c r="G3" s="86">
        <v>26.9862</v>
      </c>
      <c r="H3" s="86">
        <v>37.251800000000003</v>
      </c>
      <c r="I3" s="86">
        <v>0</v>
      </c>
      <c r="J3" s="86">
        <v>-8.2135099999999994</v>
      </c>
    </row>
    <row r="4" spans="1:10">
      <c r="A4" s="86">
        <v>2021</v>
      </c>
      <c r="B4" s="86">
        <v>7.43E-6</v>
      </c>
      <c r="C4" s="86">
        <v>4.6293699999999998</v>
      </c>
      <c r="D4" s="86">
        <v>10.7285</v>
      </c>
      <c r="E4" s="86">
        <v>11.5299</v>
      </c>
      <c r="F4" s="86">
        <v>29.1615</v>
      </c>
      <c r="G4" s="86">
        <v>30.581099999999999</v>
      </c>
      <c r="H4" s="86">
        <v>40.209699999999998</v>
      </c>
      <c r="I4" s="86">
        <v>0</v>
      </c>
      <c r="J4" s="86">
        <v>-8.1209000000000007</v>
      </c>
    </row>
    <row r="5" spans="1:10">
      <c r="A5" s="86">
        <v>2022</v>
      </c>
      <c r="B5" s="86">
        <v>7.8099999999999998E-6</v>
      </c>
      <c r="C5" s="86">
        <v>4.7684699999999998</v>
      </c>
      <c r="D5" s="86">
        <v>10.9186</v>
      </c>
      <c r="E5" s="86">
        <v>11.702</v>
      </c>
      <c r="F5" s="86">
        <v>29.603300000000001</v>
      </c>
      <c r="G5" s="86">
        <v>30.8141</v>
      </c>
      <c r="H5" s="86">
        <v>43.095399999999998</v>
      </c>
      <c r="I5" s="86">
        <v>0</v>
      </c>
      <c r="J5" s="86">
        <v>-8.0282900000000001</v>
      </c>
    </row>
    <row r="6" spans="1:10">
      <c r="A6" s="86">
        <v>2023</v>
      </c>
      <c r="B6" s="86">
        <v>8.028E-6</v>
      </c>
      <c r="C6" s="86">
        <v>4.86395</v>
      </c>
      <c r="D6" s="86">
        <v>11.0031</v>
      </c>
      <c r="E6" s="86">
        <v>11.850300000000001</v>
      </c>
      <c r="F6" s="86">
        <v>29.676100000000002</v>
      </c>
      <c r="G6" s="86">
        <v>31.685099999999998</v>
      </c>
      <c r="H6" s="86">
        <v>44.561</v>
      </c>
      <c r="I6" s="86">
        <v>0</v>
      </c>
      <c r="J6" s="86">
        <v>-7.9356799999999996</v>
      </c>
    </row>
    <row r="7" spans="1:10">
      <c r="A7" s="86">
        <v>2024</v>
      </c>
      <c r="B7" s="86">
        <v>8.3059999999999998E-6</v>
      </c>
      <c r="C7" s="86">
        <v>4.9719499999999996</v>
      </c>
      <c r="D7" s="86">
        <v>11.111800000000001</v>
      </c>
      <c r="E7" s="86">
        <v>12.009600000000001</v>
      </c>
      <c r="F7" s="86">
        <v>29.785</v>
      </c>
      <c r="G7" s="86">
        <v>32.862499999999997</v>
      </c>
      <c r="H7" s="86">
        <v>46.1188</v>
      </c>
      <c r="I7" s="86">
        <v>0</v>
      </c>
      <c r="J7" s="86">
        <v>-7.84307</v>
      </c>
    </row>
    <row r="8" spans="1:10">
      <c r="A8" s="86">
        <v>2025</v>
      </c>
      <c r="B8" s="86">
        <v>2.9748E-5</v>
      </c>
      <c r="C8" s="86">
        <v>5.0882899999999998</v>
      </c>
      <c r="D8" s="86">
        <v>11.2346</v>
      </c>
      <c r="E8" s="86">
        <v>12.1759</v>
      </c>
      <c r="F8" s="86">
        <v>29.846800000000002</v>
      </c>
      <c r="G8" s="86">
        <v>29.012</v>
      </c>
      <c r="H8" s="86">
        <v>47.733499999999999</v>
      </c>
      <c r="I8" s="86">
        <v>0</v>
      </c>
      <c r="J8" s="86">
        <v>-7.7504600000000003</v>
      </c>
    </row>
    <row r="9" spans="1:10">
      <c r="A9" s="86">
        <v>2026</v>
      </c>
      <c r="B9" s="86">
        <v>5.1329999999999998E-5</v>
      </c>
      <c r="C9" s="86">
        <v>5.2010399999999999</v>
      </c>
      <c r="D9" s="86">
        <v>11.3443</v>
      </c>
      <c r="E9" s="86">
        <v>12.342599999999999</v>
      </c>
      <c r="F9" s="86">
        <v>29.671900000000001</v>
      </c>
      <c r="G9" s="86">
        <v>29.074200000000001</v>
      </c>
      <c r="H9" s="86">
        <v>48.637900000000002</v>
      </c>
      <c r="I9" s="86">
        <v>0</v>
      </c>
      <c r="J9" s="86">
        <v>-7.5285000000000002</v>
      </c>
    </row>
    <row r="10" spans="1:10">
      <c r="A10" s="86">
        <v>2027</v>
      </c>
      <c r="B10" s="86">
        <v>9.6754000000000002E-5</v>
      </c>
      <c r="C10" s="86">
        <v>5.3028599999999999</v>
      </c>
      <c r="D10" s="86">
        <v>11.427099999999999</v>
      </c>
      <c r="E10" s="86">
        <v>12.5055</v>
      </c>
      <c r="F10" s="86">
        <v>29.377600000000001</v>
      </c>
      <c r="G10" s="86">
        <v>28.975000000000001</v>
      </c>
      <c r="H10" s="86">
        <v>49.354599999999998</v>
      </c>
      <c r="I10" s="86">
        <v>0</v>
      </c>
      <c r="J10" s="86">
        <v>-7.3065300000000004</v>
      </c>
    </row>
    <row r="11" spans="1:10">
      <c r="A11" s="86">
        <v>2028</v>
      </c>
      <c r="B11" s="86">
        <v>1.4224800000000001E-4</v>
      </c>
      <c r="C11" s="86">
        <v>5.3997299999999999</v>
      </c>
      <c r="D11" s="86">
        <v>11.4954</v>
      </c>
      <c r="E11" s="86">
        <v>12.6685</v>
      </c>
      <c r="F11" s="86">
        <v>29.008800000000001</v>
      </c>
      <c r="G11" s="86">
        <v>23.085699999999999</v>
      </c>
      <c r="H11" s="86">
        <v>50.078600000000002</v>
      </c>
      <c r="I11" s="86">
        <v>0</v>
      </c>
      <c r="J11" s="86">
        <v>-7.0845599999999997</v>
      </c>
    </row>
    <row r="12" spans="1:10">
      <c r="A12" s="86">
        <v>2029</v>
      </c>
      <c r="B12" s="86">
        <v>2.0809800000000001E-4</v>
      </c>
      <c r="C12" s="86">
        <v>5.4759200000000003</v>
      </c>
      <c r="D12" s="86">
        <v>11.5168</v>
      </c>
      <c r="E12" s="86">
        <v>12.8224</v>
      </c>
      <c r="F12" s="86">
        <v>28.453700000000001</v>
      </c>
      <c r="G12" s="86">
        <v>21.835599999999999</v>
      </c>
      <c r="H12" s="86">
        <v>50.238</v>
      </c>
      <c r="I12" s="86">
        <v>0</v>
      </c>
      <c r="J12" s="86">
        <v>-6.8625999999999996</v>
      </c>
    </row>
    <row r="13" spans="1:10">
      <c r="A13" s="86">
        <v>2030</v>
      </c>
      <c r="B13" s="86">
        <v>2.9371200000000001E-4</v>
      </c>
      <c r="C13" s="86">
        <v>5.5502799999999999</v>
      </c>
      <c r="D13" s="86">
        <v>11.532299999999999</v>
      </c>
      <c r="E13" s="86">
        <v>12.976100000000001</v>
      </c>
      <c r="F13" s="86">
        <v>27.839300000000001</v>
      </c>
      <c r="G13" s="86">
        <v>16.839200000000002</v>
      </c>
      <c r="H13" s="86">
        <v>50.251300000000001</v>
      </c>
      <c r="I13" s="86">
        <v>0</v>
      </c>
      <c r="J13" s="86">
        <v>-6.6406299999999998</v>
      </c>
    </row>
    <row r="14" spans="1:10">
      <c r="A14" s="86">
        <v>2031</v>
      </c>
      <c r="B14" s="86">
        <v>4.02674E-4</v>
      </c>
      <c r="C14" s="86">
        <v>5.6207399999999996</v>
      </c>
      <c r="D14" s="86">
        <v>11.5372</v>
      </c>
      <c r="E14" s="86">
        <v>13.1304</v>
      </c>
      <c r="F14" s="86">
        <v>27.1496</v>
      </c>
      <c r="G14" s="86">
        <v>16.869900000000001</v>
      </c>
      <c r="H14" s="86">
        <v>49.422699999999999</v>
      </c>
      <c r="I14" s="86">
        <v>0</v>
      </c>
      <c r="J14" s="86">
        <v>-6.63802</v>
      </c>
    </row>
    <row r="15" spans="1:10">
      <c r="A15" s="86">
        <v>2032</v>
      </c>
      <c r="B15" s="86">
        <v>5.3209000000000004E-4</v>
      </c>
      <c r="C15" s="86">
        <v>5.6921900000000001</v>
      </c>
      <c r="D15" s="86">
        <v>11.542999999999999</v>
      </c>
      <c r="E15" s="86">
        <v>13.2874</v>
      </c>
      <c r="F15" s="86">
        <v>26.489599999999999</v>
      </c>
      <c r="G15" s="86">
        <v>16.820399999999999</v>
      </c>
      <c r="H15" s="86">
        <v>48.610100000000003</v>
      </c>
      <c r="I15" s="86">
        <v>0</v>
      </c>
      <c r="J15" s="86">
        <v>-6.6354100000000003</v>
      </c>
    </row>
    <row r="16" spans="1:10">
      <c r="A16" s="86">
        <v>2033</v>
      </c>
      <c r="B16" s="86">
        <v>7.0503600000000003E-4</v>
      </c>
      <c r="C16" s="86">
        <v>5.7636399999999997</v>
      </c>
      <c r="D16" s="86">
        <v>11.5473</v>
      </c>
      <c r="E16" s="86">
        <v>13.446300000000001</v>
      </c>
      <c r="F16" s="86">
        <v>25.886700000000001</v>
      </c>
      <c r="G16" s="86">
        <v>16.8216</v>
      </c>
      <c r="H16" s="86">
        <v>47.738199999999999</v>
      </c>
      <c r="I16" s="86">
        <v>0</v>
      </c>
      <c r="J16" s="86">
        <v>-6.6327999999999996</v>
      </c>
    </row>
    <row r="17" spans="1:10">
      <c r="A17" s="86">
        <v>2034</v>
      </c>
      <c r="B17" s="86">
        <v>9.0190400000000003E-4</v>
      </c>
      <c r="C17" s="86">
        <v>5.8371700000000004</v>
      </c>
      <c r="D17" s="86">
        <v>11.552300000000001</v>
      </c>
      <c r="E17" s="86">
        <v>13.6113</v>
      </c>
      <c r="F17" s="86">
        <v>25.324400000000001</v>
      </c>
      <c r="G17" s="86">
        <v>16.8108</v>
      </c>
      <c r="H17" s="86">
        <v>46.945099999999996</v>
      </c>
      <c r="I17" s="86">
        <v>0</v>
      </c>
      <c r="J17" s="86">
        <v>-6.6301899999999998</v>
      </c>
    </row>
    <row r="18" spans="1:10">
      <c r="A18" s="86">
        <v>2035</v>
      </c>
      <c r="B18" s="86">
        <v>1.1442500000000001E-3</v>
      </c>
      <c r="C18" s="86">
        <v>5.9106899999999998</v>
      </c>
      <c r="D18" s="86">
        <v>11.557</v>
      </c>
      <c r="E18" s="86">
        <v>13.777799999999999</v>
      </c>
      <c r="F18" s="86">
        <v>24.802700000000002</v>
      </c>
      <c r="G18" s="86">
        <v>16.834499999999998</v>
      </c>
      <c r="H18" s="86">
        <v>46.126100000000001</v>
      </c>
      <c r="I18" s="86">
        <v>0</v>
      </c>
      <c r="J18" s="86">
        <v>-6.62758</v>
      </c>
    </row>
    <row r="19" spans="1:10">
      <c r="A19" s="86">
        <v>2036</v>
      </c>
      <c r="B19" s="86">
        <v>1.4361599999999999E-3</v>
      </c>
      <c r="C19" s="86">
        <v>5.9861899999999997</v>
      </c>
      <c r="D19" s="86">
        <v>11.561299999999999</v>
      </c>
      <c r="E19" s="86">
        <v>13.946300000000001</v>
      </c>
      <c r="F19" s="86">
        <v>24.290800000000001</v>
      </c>
      <c r="G19" s="86">
        <v>16.956800000000001</v>
      </c>
      <c r="H19" s="86">
        <v>45.271799999999999</v>
      </c>
      <c r="I19" s="86">
        <v>0</v>
      </c>
      <c r="J19" s="86">
        <v>-6.6249700000000002</v>
      </c>
    </row>
    <row r="20" spans="1:10">
      <c r="A20" s="86">
        <v>2037</v>
      </c>
      <c r="B20" s="86">
        <v>1.7540699999999999E-3</v>
      </c>
      <c r="C20" s="86">
        <v>6.0617900000000002</v>
      </c>
      <c r="D20" s="86">
        <v>11.565799999999999</v>
      </c>
      <c r="E20" s="86">
        <v>14.1157</v>
      </c>
      <c r="F20" s="86">
        <v>23.806799999999999</v>
      </c>
      <c r="G20" s="86">
        <v>17.101500000000001</v>
      </c>
      <c r="H20" s="86">
        <v>44.499200000000002</v>
      </c>
      <c r="I20" s="86">
        <v>0</v>
      </c>
      <c r="J20" s="86">
        <v>-6.6223599999999996</v>
      </c>
    </row>
    <row r="21" spans="1:10">
      <c r="A21" s="86">
        <v>2038</v>
      </c>
      <c r="B21" s="86">
        <v>2.1250599999999998E-3</v>
      </c>
      <c r="C21" s="86">
        <v>6.13828</v>
      </c>
      <c r="D21" s="86">
        <v>11.5703</v>
      </c>
      <c r="E21" s="86">
        <v>14.2927</v>
      </c>
      <c r="F21" s="86">
        <v>23.3535</v>
      </c>
      <c r="G21" s="86">
        <v>17.2669</v>
      </c>
      <c r="H21" s="86">
        <v>43.673099999999998</v>
      </c>
      <c r="I21" s="86">
        <v>0</v>
      </c>
      <c r="J21" s="86">
        <v>-6.6197499999999998</v>
      </c>
    </row>
    <row r="22" spans="1:10">
      <c r="A22" s="86">
        <v>2039</v>
      </c>
      <c r="B22" s="86">
        <v>2.5279299999999998E-3</v>
      </c>
      <c r="C22" s="86">
        <v>6.2158600000000002</v>
      </c>
      <c r="D22" s="86">
        <v>11.5747</v>
      </c>
      <c r="E22" s="86">
        <v>14.463800000000001</v>
      </c>
      <c r="F22" s="86">
        <v>22.9559</v>
      </c>
      <c r="G22" s="86">
        <v>17.419699999999999</v>
      </c>
      <c r="H22" s="86">
        <v>42.851500000000001</v>
      </c>
      <c r="I22" s="86">
        <v>0</v>
      </c>
      <c r="J22" s="86">
        <v>-6.6171499999999996</v>
      </c>
    </row>
    <row r="23" spans="1:10">
      <c r="A23" s="86">
        <v>2040</v>
      </c>
      <c r="B23" s="86">
        <v>2.9424999999999998E-3</v>
      </c>
      <c r="C23" s="86">
        <v>6.29453</v>
      </c>
      <c r="D23" s="86">
        <v>11.5792</v>
      </c>
      <c r="E23" s="86">
        <v>14.643800000000001</v>
      </c>
      <c r="F23" s="86">
        <v>22.583600000000001</v>
      </c>
      <c r="G23" s="86">
        <v>17.586500000000001</v>
      </c>
      <c r="H23" s="86">
        <v>42.089799999999997</v>
      </c>
      <c r="I23" s="86">
        <v>0</v>
      </c>
      <c r="J23" s="86">
        <v>-6.6145399999999999</v>
      </c>
    </row>
    <row r="24" spans="1:10">
      <c r="A24" s="86">
        <v>2041</v>
      </c>
      <c r="B24" s="86">
        <v>3.3859900000000002E-3</v>
      </c>
      <c r="C24" s="86">
        <v>6.37418</v>
      </c>
      <c r="D24" s="86">
        <v>11.583600000000001</v>
      </c>
      <c r="E24" s="86">
        <v>14.8287</v>
      </c>
      <c r="F24" s="86">
        <v>22.259499999999999</v>
      </c>
      <c r="G24" s="86">
        <v>13.358000000000001</v>
      </c>
      <c r="H24" s="86">
        <v>41.301400000000001</v>
      </c>
      <c r="I24" s="86">
        <v>0</v>
      </c>
      <c r="J24" s="86">
        <v>-6.6119300000000001</v>
      </c>
    </row>
    <row r="25" spans="1:10">
      <c r="A25" s="86">
        <v>2042</v>
      </c>
      <c r="B25" s="86">
        <v>3.8590199999999999E-3</v>
      </c>
      <c r="C25" s="86">
        <v>6.4548199999999998</v>
      </c>
      <c r="D25" s="86">
        <v>11.587999999999999</v>
      </c>
      <c r="E25" s="86">
        <v>15.0099</v>
      </c>
      <c r="F25" s="86">
        <v>22.007999999999999</v>
      </c>
      <c r="G25" s="86">
        <v>13.7263</v>
      </c>
      <c r="H25" s="86">
        <v>40.508600000000001</v>
      </c>
      <c r="I25" s="86">
        <v>0</v>
      </c>
      <c r="J25" s="86">
        <v>-6.6093200000000003</v>
      </c>
    </row>
    <row r="26" spans="1:10">
      <c r="A26" s="86">
        <v>2043</v>
      </c>
      <c r="B26" s="86">
        <v>4.3605199999999997E-3</v>
      </c>
      <c r="C26" s="86">
        <v>6.5364500000000003</v>
      </c>
      <c r="D26" s="86">
        <v>11.592599999999999</v>
      </c>
      <c r="E26" s="86">
        <v>15.198700000000001</v>
      </c>
      <c r="F26" s="86">
        <v>21.824100000000001</v>
      </c>
      <c r="G26" s="86">
        <v>13.858000000000001</v>
      </c>
      <c r="H26" s="86">
        <v>39.716099999999997</v>
      </c>
      <c r="I26" s="86">
        <v>0</v>
      </c>
      <c r="J26" s="86">
        <v>-6.6067099999999996</v>
      </c>
    </row>
    <row r="27" spans="1:10">
      <c r="A27" s="86">
        <v>2044</v>
      </c>
      <c r="B27" s="86">
        <v>4.8661700000000004E-3</v>
      </c>
      <c r="C27" s="86">
        <v>6.6191599999999999</v>
      </c>
      <c r="D27" s="86">
        <v>11.597300000000001</v>
      </c>
      <c r="E27" s="86">
        <v>15.3827</v>
      </c>
      <c r="F27" s="86">
        <v>21.714400000000001</v>
      </c>
      <c r="G27" s="86">
        <v>13.981400000000001</v>
      </c>
      <c r="H27" s="86">
        <v>38.934699999999999</v>
      </c>
      <c r="I27" s="86">
        <v>0</v>
      </c>
      <c r="J27" s="86">
        <v>-6.6040999999999999</v>
      </c>
    </row>
    <row r="28" spans="1:10">
      <c r="A28" s="86">
        <v>2045</v>
      </c>
      <c r="B28" s="86">
        <v>5.4013200000000003E-3</v>
      </c>
      <c r="C28" s="86">
        <v>6.7028699999999999</v>
      </c>
      <c r="D28" s="86">
        <v>11.6022</v>
      </c>
      <c r="E28" s="86">
        <v>15.573499999999999</v>
      </c>
      <c r="F28" s="86">
        <v>21.650600000000001</v>
      </c>
      <c r="G28" s="86">
        <v>14.0907</v>
      </c>
      <c r="H28" s="86">
        <v>38.154400000000003</v>
      </c>
      <c r="I28" s="86">
        <v>0</v>
      </c>
      <c r="J28" s="86">
        <v>-6.6014900000000001</v>
      </c>
    </row>
    <row r="29" spans="1:10">
      <c r="A29" s="86">
        <v>2046</v>
      </c>
      <c r="B29" s="86">
        <v>5.93489E-3</v>
      </c>
      <c r="C29" s="86">
        <v>6.7885499999999999</v>
      </c>
      <c r="D29" s="86">
        <v>11.607200000000001</v>
      </c>
      <c r="E29" s="86">
        <v>15.770899999999999</v>
      </c>
      <c r="F29" s="86">
        <v>21.6387</v>
      </c>
      <c r="G29" s="86">
        <v>14.1799</v>
      </c>
      <c r="H29" s="86">
        <v>37.3626</v>
      </c>
      <c r="I29" s="86">
        <v>0</v>
      </c>
      <c r="J29" s="86">
        <v>-6.5988800000000003</v>
      </c>
    </row>
    <row r="30" spans="1:10">
      <c r="A30" s="86">
        <v>2047</v>
      </c>
      <c r="B30" s="86">
        <v>6.5127900000000001E-3</v>
      </c>
      <c r="C30" s="86">
        <v>6.8743299999999996</v>
      </c>
      <c r="D30" s="86">
        <v>11.6122</v>
      </c>
      <c r="E30" s="86">
        <v>15.9651</v>
      </c>
      <c r="F30" s="86">
        <v>21.672699999999999</v>
      </c>
      <c r="G30" s="86">
        <v>14.2643</v>
      </c>
      <c r="H30" s="86">
        <v>36.6312</v>
      </c>
      <c r="I30" s="86">
        <v>0</v>
      </c>
      <c r="J30" s="86">
        <v>-6.5962699999999996</v>
      </c>
    </row>
    <row r="31" spans="1:10">
      <c r="A31" s="86">
        <v>2048</v>
      </c>
      <c r="B31" s="86">
        <v>7.05845E-3</v>
      </c>
      <c r="C31" s="86">
        <v>6.9611000000000001</v>
      </c>
      <c r="D31" s="86">
        <v>11.6174</v>
      </c>
      <c r="E31" s="86">
        <v>16.164899999999999</v>
      </c>
      <c r="F31" s="86">
        <v>21.726800000000001</v>
      </c>
      <c r="G31" s="86">
        <v>14.3202</v>
      </c>
      <c r="H31" s="86">
        <v>35.872</v>
      </c>
      <c r="I31" s="86">
        <v>0</v>
      </c>
      <c r="J31" s="86">
        <v>-6.5936599999999999</v>
      </c>
    </row>
    <row r="32" spans="1:10">
      <c r="A32" s="86">
        <v>2049</v>
      </c>
      <c r="B32" s="86">
        <v>7.6317900000000003E-3</v>
      </c>
      <c r="C32" s="86">
        <v>7.0489499999999996</v>
      </c>
      <c r="D32" s="86">
        <v>11.6226</v>
      </c>
      <c r="E32" s="86">
        <v>16.366</v>
      </c>
      <c r="F32" s="86">
        <v>21.8033</v>
      </c>
      <c r="G32" s="86">
        <v>14.295999999999999</v>
      </c>
      <c r="H32" s="86">
        <v>35.1158</v>
      </c>
      <c r="I32" s="86">
        <v>0</v>
      </c>
      <c r="J32" s="86">
        <v>-6.5910500000000001</v>
      </c>
    </row>
    <row r="33" spans="1:10">
      <c r="A33" s="86">
        <v>2050</v>
      </c>
      <c r="B33" s="86">
        <v>8.2144799999999997E-3</v>
      </c>
      <c r="C33" s="86">
        <v>7.1386799999999999</v>
      </c>
      <c r="D33" s="86">
        <v>11.6279</v>
      </c>
      <c r="E33" s="86">
        <v>16.568300000000001</v>
      </c>
      <c r="F33" s="86">
        <v>21.915700000000001</v>
      </c>
      <c r="G33" s="86">
        <v>14.654</v>
      </c>
      <c r="H33" s="86">
        <v>34.288400000000003</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33" t="s">
        <v>11</v>
      </c>
      <c r="B1" s="233"/>
      <c r="C1" s="233"/>
      <c r="D1" s="233"/>
      <c r="E1" s="233"/>
    </row>
    <row r="2" spans="1:5">
      <c r="A2" s="234" t="s">
        <v>171</v>
      </c>
      <c r="B2" s="234"/>
      <c r="C2" s="234"/>
      <c r="D2" s="234"/>
      <c r="E2" s="234"/>
    </row>
    <row r="19" spans="1:5">
      <c r="A19" s="7" t="s">
        <v>172</v>
      </c>
    </row>
    <row r="20" spans="1:5">
      <c r="A20" s="7">
        <v>155400</v>
      </c>
      <c r="B20" s="7" t="s">
        <v>173</v>
      </c>
    </row>
    <row r="21" spans="1:5">
      <c r="A21" s="234" t="s">
        <v>174</v>
      </c>
      <c r="B21" s="234"/>
      <c r="C21" s="234"/>
      <c r="D21" s="234"/>
      <c r="E21" s="234"/>
    </row>
    <row r="38" spans="1:5">
      <c r="A38" s="7" t="s">
        <v>172</v>
      </c>
    </row>
    <row r="39" spans="1:5">
      <c r="A39" s="7">
        <v>100800</v>
      </c>
      <c r="B39" s="7" t="s">
        <v>173</v>
      </c>
    </row>
    <row r="40" spans="1:5">
      <c r="A40" s="234" t="s">
        <v>175</v>
      </c>
      <c r="B40" s="234"/>
      <c r="C40" s="234"/>
      <c r="D40" s="234"/>
      <c r="E40" s="234"/>
    </row>
    <row r="57" spans="1:5" ht="15.75" thickBot="1">
      <c r="A57" s="7" t="s">
        <v>172</v>
      </c>
    </row>
    <row r="58" spans="1:5" ht="15.75" thickBot="1">
      <c r="A58" s="9">
        <v>194000</v>
      </c>
      <c r="B58" s="7" t="s">
        <v>176</v>
      </c>
    </row>
    <row r="60" spans="1:5">
      <c r="A60" s="233" t="s">
        <v>177</v>
      </c>
      <c r="B60" s="233"/>
      <c r="C60" s="233"/>
      <c r="D60" s="233"/>
      <c r="E60" s="233"/>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33" t="s">
        <v>178</v>
      </c>
      <c r="B89" s="233"/>
      <c r="C89" s="233"/>
      <c r="D89" s="233"/>
      <c r="E89" s="233"/>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33" t="s">
        <v>179</v>
      </c>
      <c r="B98" s="233"/>
      <c r="C98" s="233"/>
      <c r="D98" s="233"/>
      <c r="E98" s="233"/>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33" t="s">
        <v>181</v>
      </c>
      <c r="B109" s="233"/>
      <c r="C109" s="233"/>
      <c r="D109" s="233"/>
      <c r="E109" s="233"/>
    </row>
    <row r="110" spans="1:5" ht="15.75" thickBot="1"/>
    <row r="111" spans="1:5" ht="15.75" thickBot="1">
      <c r="A111" s="17">
        <f>A122</f>
        <v>0.20481927710843381</v>
      </c>
      <c r="B111" s="7" t="s">
        <v>427</v>
      </c>
    </row>
    <row r="113" spans="1:12">
      <c r="A113" s="233" t="s">
        <v>180</v>
      </c>
      <c r="B113" s="233"/>
      <c r="C113" s="233"/>
      <c r="D113" s="233"/>
      <c r="E113" s="233"/>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33" t="s">
        <v>428</v>
      </c>
      <c r="B124" s="233"/>
      <c r="C124" s="233"/>
      <c r="D124" s="233"/>
      <c r="E124" s="233"/>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33" t="s">
        <v>106</v>
      </c>
      <c r="B134" s="233"/>
      <c r="C134" s="233"/>
      <c r="D134" s="233"/>
      <c r="E134" s="233"/>
    </row>
    <row r="135" spans="1:12">
      <c r="A135" s="24" t="s">
        <v>447</v>
      </c>
      <c r="B135" s="25"/>
      <c r="C135" s="25"/>
      <c r="D135" s="25"/>
      <c r="E135" s="25"/>
      <c r="F135" s="25"/>
      <c r="G135" s="25"/>
    </row>
    <row r="136" spans="1:12" ht="15.75">
      <c r="A136" s="26"/>
      <c r="B136" s="230" t="s">
        <v>448</v>
      </c>
      <c r="C136" s="231"/>
      <c r="D136" s="231"/>
      <c r="E136" s="232"/>
      <c r="F136" s="25"/>
      <c r="G136" s="25"/>
    </row>
    <row r="137" spans="1:12" ht="15.75">
      <c r="A137" s="27"/>
      <c r="B137" s="230" t="s">
        <v>449</v>
      </c>
      <c r="C137" s="232"/>
      <c r="D137" s="230" t="s">
        <v>450</v>
      </c>
      <c r="E137" s="232"/>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33" t="s">
        <v>184</v>
      </c>
      <c r="B165" s="233"/>
      <c r="C165" s="233"/>
      <c r="D165" s="233"/>
      <c r="E165" s="233"/>
    </row>
    <row r="166" spans="1:7" ht="15.75" thickBot="1">
      <c r="A166" s="21" t="s">
        <v>185</v>
      </c>
      <c r="B166" s="15">
        <v>0.4</v>
      </c>
    </row>
    <row r="167" spans="1:7" ht="15.75" thickBot="1">
      <c r="A167" s="7" t="s">
        <v>186</v>
      </c>
      <c r="B167" s="42">
        <f>(1+B166)^(1/(2020-2010))-1</f>
        <v>3.4219694129380196E-2</v>
      </c>
    </row>
    <row r="168" spans="1:7">
      <c r="B168" s="43"/>
    </row>
    <row r="169" spans="1:7">
      <c r="A169" s="233" t="s">
        <v>436</v>
      </c>
      <c r="B169" s="233"/>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33" t="s">
        <v>193</v>
      </c>
      <c r="B174" s="233"/>
      <c r="C174" s="233"/>
      <c r="D174" s="233"/>
      <c r="E174" s="233"/>
    </row>
    <row r="175" spans="1:7" ht="15.75" thickBot="1">
      <c r="A175" s="21" t="s">
        <v>446</v>
      </c>
      <c r="B175" s="43">
        <v>0.1246</v>
      </c>
    </row>
    <row r="176" spans="1:7" ht="15.75" thickBot="1">
      <c r="A176" s="21" t="s">
        <v>441</v>
      </c>
      <c r="B176" s="42">
        <f>1-B175</f>
        <v>0.87539999999999996</v>
      </c>
    </row>
    <row r="178" spans="1:5">
      <c r="A178" s="233" t="s">
        <v>187</v>
      </c>
      <c r="B178" s="233"/>
      <c r="C178" s="233"/>
      <c r="D178" s="233"/>
      <c r="E178" s="233"/>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33" t="s">
        <v>189</v>
      </c>
      <c r="B183" s="233"/>
      <c r="C183" s="233"/>
      <c r="D183" s="233"/>
      <c r="E183" s="233"/>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33" t="s">
        <v>203</v>
      </c>
      <c r="B191" s="233"/>
      <c r="C191" s="233"/>
      <c r="D191" s="233"/>
      <c r="E191" s="233"/>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29" t="s">
        <v>1661</v>
      </c>
      <c r="C201" s="229"/>
      <c r="D201" s="229"/>
      <c r="E201" s="229"/>
      <c r="F201" s="229"/>
      <c r="G201" s="229"/>
      <c r="H201" s="229"/>
      <c r="I201" s="229"/>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29" t="s">
        <v>1661</v>
      </c>
      <c r="C209" s="229"/>
      <c r="D209" s="229"/>
      <c r="E209" s="229"/>
      <c r="F209" s="229"/>
      <c r="G209" s="229"/>
      <c r="H209" s="229"/>
      <c r="I209" s="229"/>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29" t="s">
        <v>1661</v>
      </c>
      <c r="C217" s="229"/>
      <c r="D217" s="229"/>
      <c r="E217" s="229"/>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2021-02-22T18:07:04Z</dcterms:modified>
</cp:coreProperties>
</file>