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olorado\CO_Model\InputData\elec\BECF\"/>
    </mc:Choice>
  </mc:AlternateContent>
  <xr:revisionPtr revIDLastSave="0" documentId="13_ncr:1_{7749FCBA-D811-41E1-8EA4-45004B5AB5EA}" xr6:coauthVersionLast="45" xr6:coauthVersionMax="45" xr10:uidLastSave="{00000000-0000-0000-0000-000000000000}"/>
  <bookViews>
    <workbookView xWindow="1335" yWindow="780" windowWidth="21630" windowHeight="12450" firstSheet="2" activeTab="5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BECF-pre-ret" sheetId="6" r:id="rId6"/>
    <sheet name="BECF-pre-nonret" sheetId="7" r:id="rId7"/>
    <sheet name="BECF-new" sheetId="8" r:id="rId8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7" i="8" l="1"/>
  <c r="AE17" i="8"/>
  <c r="AD17" i="8"/>
  <c r="AC17" i="8"/>
  <c r="AB17" i="8"/>
  <c r="W17" i="8"/>
  <c r="V17" i="8"/>
  <c r="U17" i="8"/>
  <c r="T17" i="8"/>
  <c r="O17" i="8"/>
  <c r="N17" i="8"/>
  <c r="M17" i="8"/>
  <c r="L17" i="8"/>
  <c r="G17" i="8"/>
  <c r="F17" i="8"/>
  <c r="E17" i="8"/>
  <c r="D17" i="8"/>
  <c r="B17" i="8"/>
  <c r="AI17" i="8" s="1"/>
  <c r="AG16" i="8"/>
  <c r="AF16" i="8"/>
  <c r="AE16" i="8"/>
  <c r="Y16" i="8"/>
  <c r="X16" i="8"/>
  <c r="W16" i="8"/>
  <c r="Q16" i="8"/>
  <c r="P16" i="8"/>
  <c r="O16" i="8"/>
  <c r="I16" i="8"/>
  <c r="H16" i="8"/>
  <c r="G16" i="8"/>
  <c r="B16" i="8"/>
  <c r="AD16" i="8" s="1"/>
  <c r="AJ15" i="8"/>
  <c r="R15" i="8"/>
  <c r="B15" i="8"/>
  <c r="S15" i="8" s="1"/>
  <c r="AE14" i="8"/>
  <c r="W14" i="8"/>
  <c r="G14" i="8"/>
  <c r="AG13" i="8"/>
  <c r="AF13" i="8"/>
  <c r="Z13" i="8"/>
  <c r="X13" i="8"/>
  <c r="J13" i="8"/>
  <c r="I13" i="8"/>
  <c r="H13" i="8"/>
  <c r="B13" i="8"/>
  <c r="R13" i="8" s="1"/>
  <c r="AJ12" i="8"/>
  <c r="AI12" i="8"/>
  <c r="AG12" i="8"/>
  <c r="AF12" i="8"/>
  <c r="AD12" i="8"/>
  <c r="AC12" i="8"/>
  <c r="AB12" i="8"/>
  <c r="AA12" i="8"/>
  <c r="Y12" i="8"/>
  <c r="X12" i="8"/>
  <c r="V12" i="8"/>
  <c r="U12" i="8"/>
  <c r="T12" i="8"/>
  <c r="S12" i="8"/>
  <c r="Q12" i="8"/>
  <c r="P12" i="8"/>
  <c r="O12" i="8"/>
  <c r="N12" i="8"/>
  <c r="M12" i="8"/>
  <c r="L12" i="8"/>
  <c r="K12" i="8"/>
  <c r="I12" i="8"/>
  <c r="H12" i="8"/>
  <c r="G12" i="8"/>
  <c r="F12" i="8"/>
  <c r="E12" i="8"/>
  <c r="D12" i="8"/>
  <c r="C12" i="8"/>
  <c r="B12" i="8"/>
  <c r="AH12" i="8" s="1"/>
  <c r="AG11" i="8"/>
  <c r="AF11" i="8"/>
  <c r="AE11" i="8"/>
  <c r="AD11" i="8"/>
  <c r="Y11" i="8"/>
  <c r="X11" i="8"/>
  <c r="W11" i="8"/>
  <c r="V11" i="8"/>
  <c r="Q11" i="8"/>
  <c r="P11" i="8"/>
  <c r="O11" i="8"/>
  <c r="N11" i="8"/>
  <c r="I11" i="8"/>
  <c r="H11" i="8"/>
  <c r="G11" i="8"/>
  <c r="F11" i="8"/>
  <c r="B11" i="8"/>
  <c r="AC11" i="8" s="1"/>
  <c r="AI10" i="8"/>
  <c r="S10" i="8"/>
  <c r="Q10" i="8"/>
  <c r="B10" i="8"/>
  <c r="R10" i="8" s="1"/>
  <c r="AJ9" i="8"/>
  <c r="AF9" i="8"/>
  <c r="AE9" i="8"/>
  <c r="AD9" i="8"/>
  <c r="AC9" i="8"/>
  <c r="AB9" i="8"/>
  <c r="X9" i="8"/>
  <c r="W9" i="8"/>
  <c r="V9" i="8"/>
  <c r="U9" i="8"/>
  <c r="T9" i="8"/>
  <c r="P9" i="8"/>
  <c r="O9" i="8"/>
  <c r="N9" i="8"/>
  <c r="M9" i="8"/>
  <c r="L9" i="8"/>
  <c r="H9" i="8"/>
  <c r="G9" i="8"/>
  <c r="F9" i="8"/>
  <c r="E9" i="8"/>
  <c r="D9" i="8"/>
  <c r="B9" i="8"/>
  <c r="AI9" i="8" s="1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R5" i="8"/>
  <c r="B5" i="8"/>
  <c r="X5" i="8" s="1"/>
  <c r="AJ4" i="8"/>
  <c r="AI4" i="8"/>
  <c r="AE4" i="8"/>
  <c r="AD4" i="8"/>
  <c r="AC4" i="8"/>
  <c r="AB4" i="8"/>
  <c r="AA4" i="8"/>
  <c r="W4" i="8"/>
  <c r="V4" i="8"/>
  <c r="U4" i="8"/>
  <c r="T4" i="8"/>
  <c r="S4" i="8"/>
  <c r="O4" i="8"/>
  <c r="N4" i="8"/>
  <c r="M4" i="8"/>
  <c r="L4" i="8"/>
  <c r="K4" i="8"/>
  <c r="H4" i="8"/>
  <c r="G4" i="8"/>
  <c r="F4" i="8"/>
  <c r="E4" i="8"/>
  <c r="D4" i="8"/>
  <c r="C4" i="8"/>
  <c r="B4" i="8"/>
  <c r="AH4" i="8" s="1"/>
  <c r="AG3" i="8"/>
  <c r="AF3" i="8"/>
  <c r="AE3" i="8"/>
  <c r="AD3" i="8"/>
  <c r="Y3" i="8"/>
  <c r="X3" i="8"/>
  <c r="W3" i="8"/>
  <c r="V3" i="8"/>
  <c r="Q3" i="8"/>
  <c r="P3" i="8"/>
  <c r="O3" i="8"/>
  <c r="N3" i="8"/>
  <c r="I3" i="8"/>
  <c r="H3" i="8"/>
  <c r="G3" i="8"/>
  <c r="F3" i="8"/>
  <c r="B3" i="8"/>
  <c r="AC3" i="8" s="1"/>
  <c r="AI2" i="8"/>
  <c r="AH2" i="8"/>
  <c r="S2" i="8"/>
  <c r="R2" i="8"/>
  <c r="Q2" i="8"/>
  <c r="K2" i="8"/>
  <c r="B2" i="8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AJ14" i="6"/>
  <c r="AJ14" i="8" s="1"/>
  <c r="AI14" i="6"/>
  <c r="AI14" i="8" s="1"/>
  <c r="AH14" i="6"/>
  <c r="AH14" i="8" s="1"/>
  <c r="AG14" i="6"/>
  <c r="AG14" i="8" s="1"/>
  <c r="AF14" i="6"/>
  <c r="AF14" i="8" s="1"/>
  <c r="AE14" i="6"/>
  <c r="AD14" i="6"/>
  <c r="AD14" i="8" s="1"/>
  <c r="AC14" i="6"/>
  <c r="AC14" i="8" s="1"/>
  <c r="AB14" i="6"/>
  <c r="AB14" i="8" s="1"/>
  <c r="AA14" i="6"/>
  <c r="AA14" i="8" s="1"/>
  <c r="Z14" i="6"/>
  <c r="Z14" i="8" s="1"/>
  <c r="Y14" i="6"/>
  <c r="Y14" i="8" s="1"/>
  <c r="X14" i="6"/>
  <c r="X14" i="8" s="1"/>
  <c r="W14" i="6"/>
  <c r="V14" i="6"/>
  <c r="V14" i="8" s="1"/>
  <c r="U14" i="6"/>
  <c r="U14" i="8" s="1"/>
  <c r="T14" i="6"/>
  <c r="T14" i="8" s="1"/>
  <c r="S14" i="6"/>
  <c r="S14" i="8" s="1"/>
  <c r="R14" i="6"/>
  <c r="R14" i="8" s="1"/>
  <c r="Q14" i="6"/>
  <c r="Q14" i="8" s="1"/>
  <c r="P14" i="6"/>
  <c r="P14" i="8" s="1"/>
  <c r="O14" i="6"/>
  <c r="O14" i="8" s="1"/>
  <c r="N14" i="6"/>
  <c r="N14" i="8" s="1"/>
  <c r="M14" i="6"/>
  <c r="M14" i="8" s="1"/>
  <c r="L14" i="6"/>
  <c r="L14" i="8" s="1"/>
  <c r="K14" i="6"/>
  <c r="K14" i="8" s="1"/>
  <c r="J14" i="6"/>
  <c r="J14" i="8" s="1"/>
  <c r="I14" i="6"/>
  <c r="I14" i="8" s="1"/>
  <c r="H14" i="6"/>
  <c r="H14" i="8" s="1"/>
  <c r="G14" i="6"/>
  <c r="F14" i="6"/>
  <c r="F14" i="8" s="1"/>
  <c r="E14" i="6"/>
  <c r="E14" i="8" s="1"/>
  <c r="D14" i="6"/>
  <c r="D14" i="8" s="1"/>
  <c r="B14" i="8" s="1"/>
  <c r="C14" i="8" s="1"/>
  <c r="C14" i="6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F137" i="2"/>
  <c r="X137" i="2"/>
  <c r="P137" i="2"/>
  <c r="H137" i="2"/>
  <c r="AK135" i="2"/>
  <c r="AJ135" i="2"/>
  <c r="AJ137" i="2" s="1"/>
  <c r="AI135" i="2"/>
  <c r="AH135" i="2"/>
  <c r="AG135" i="2"/>
  <c r="AF135" i="2"/>
  <c r="AE135" i="2"/>
  <c r="AD135" i="2"/>
  <c r="AC135" i="2"/>
  <c r="AB135" i="2"/>
  <c r="AB137" i="2" s="1"/>
  <c r="AA135" i="2"/>
  <c r="Z135" i="2"/>
  <c r="Y135" i="2"/>
  <c r="X135" i="2"/>
  <c r="W135" i="2"/>
  <c r="V135" i="2"/>
  <c r="U135" i="2"/>
  <c r="T135" i="2"/>
  <c r="T137" i="2" s="1"/>
  <c r="S135" i="2"/>
  <c r="R135" i="2"/>
  <c r="Q135" i="2"/>
  <c r="P135" i="2"/>
  <c r="O135" i="2"/>
  <c r="N135" i="2"/>
  <c r="M135" i="2"/>
  <c r="L135" i="2"/>
  <c r="L137" i="2" s="1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K137" i="2" s="1"/>
  <c r="AJ132" i="2"/>
  <c r="AI132" i="2"/>
  <c r="AI137" i="2" s="1"/>
  <c r="AH132" i="2"/>
  <c r="AH137" i="2" s="1"/>
  <c r="AG132" i="2"/>
  <c r="AG137" i="2" s="1"/>
  <c r="AF132" i="2"/>
  <c r="AE132" i="2"/>
  <c r="AE137" i="2" s="1"/>
  <c r="AD132" i="2"/>
  <c r="AD137" i="2" s="1"/>
  <c r="AC132" i="2"/>
  <c r="AC137" i="2" s="1"/>
  <c r="AB132" i="2"/>
  <c r="AA132" i="2"/>
  <c r="AA137" i="2" s="1"/>
  <c r="Z132" i="2"/>
  <c r="Z137" i="2" s="1"/>
  <c r="Y132" i="2"/>
  <c r="Y137" i="2" s="1"/>
  <c r="X132" i="2"/>
  <c r="W132" i="2"/>
  <c r="W137" i="2" s="1"/>
  <c r="V132" i="2"/>
  <c r="V137" i="2" s="1"/>
  <c r="U132" i="2"/>
  <c r="U137" i="2" s="1"/>
  <c r="T132" i="2"/>
  <c r="S132" i="2"/>
  <c r="S137" i="2" s="1"/>
  <c r="R132" i="2"/>
  <c r="R137" i="2" s="1"/>
  <c r="Q132" i="2"/>
  <c r="Q137" i="2" s="1"/>
  <c r="P132" i="2"/>
  <c r="O132" i="2"/>
  <c r="O137" i="2" s="1"/>
  <c r="N132" i="2"/>
  <c r="N137" i="2" s="1"/>
  <c r="M132" i="2"/>
  <c r="M137" i="2" s="1"/>
  <c r="L132" i="2"/>
  <c r="K132" i="2"/>
  <c r="K137" i="2" s="1"/>
  <c r="J132" i="2"/>
  <c r="J137" i="2" s="1"/>
  <c r="I132" i="2"/>
  <c r="I137" i="2" s="1"/>
  <c r="H132" i="2"/>
  <c r="G132" i="2"/>
  <c r="G137" i="2" s="1"/>
  <c r="F132" i="2"/>
  <c r="F137" i="2" s="1"/>
  <c r="E132" i="2"/>
  <c r="E137" i="2" s="1"/>
  <c r="D132" i="2"/>
  <c r="AI79" i="2"/>
  <c r="AA79" i="2"/>
  <c r="S79" i="2"/>
  <c r="K79" i="2"/>
  <c r="AM74" i="2"/>
  <c r="AM79" i="2" s="1"/>
  <c r="AL74" i="2"/>
  <c r="AK74" i="2"/>
  <c r="AJ74" i="2"/>
  <c r="AI74" i="2"/>
  <c r="AH74" i="2"/>
  <c r="AG74" i="2"/>
  <c r="AF74" i="2"/>
  <c r="AE74" i="2"/>
  <c r="AE79" i="2" s="1"/>
  <c r="AD74" i="2"/>
  <c r="AC74" i="2"/>
  <c r="AB74" i="2"/>
  <c r="AA74" i="2"/>
  <c r="Z74" i="2"/>
  <c r="Y74" i="2"/>
  <c r="X74" i="2"/>
  <c r="W74" i="2"/>
  <c r="W79" i="2" s="1"/>
  <c r="V74" i="2"/>
  <c r="U74" i="2"/>
  <c r="T74" i="2"/>
  <c r="S74" i="2"/>
  <c r="R74" i="2"/>
  <c r="Q74" i="2"/>
  <c r="P74" i="2"/>
  <c r="O74" i="2"/>
  <c r="O79" i="2" s="1"/>
  <c r="N74" i="2"/>
  <c r="M74" i="2"/>
  <c r="L74" i="2"/>
  <c r="K74" i="2"/>
  <c r="J74" i="2"/>
  <c r="I74" i="2"/>
  <c r="H74" i="2"/>
  <c r="G74" i="2"/>
  <c r="G79" i="2" s="1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L71" i="2"/>
  <c r="AL79" i="2" s="1"/>
  <c r="AK71" i="2"/>
  <c r="AK79" i="2" s="1"/>
  <c r="AJ71" i="2"/>
  <c r="AJ79" i="2" s="1"/>
  <c r="AI71" i="2"/>
  <c r="AH71" i="2"/>
  <c r="AH79" i="2" s="1"/>
  <c r="AG71" i="2"/>
  <c r="AG79" i="2" s="1"/>
  <c r="AF71" i="2"/>
  <c r="AF79" i="2" s="1"/>
  <c r="AE71" i="2"/>
  <c r="AD71" i="2"/>
  <c r="AD79" i="2" s="1"/>
  <c r="AC71" i="2"/>
  <c r="AC79" i="2" s="1"/>
  <c r="AB71" i="2"/>
  <c r="AB79" i="2" s="1"/>
  <c r="AA71" i="2"/>
  <c r="Z71" i="2"/>
  <c r="Z79" i="2" s="1"/>
  <c r="Y71" i="2"/>
  <c r="Y79" i="2" s="1"/>
  <c r="X71" i="2"/>
  <c r="X79" i="2" s="1"/>
  <c r="W71" i="2"/>
  <c r="V71" i="2"/>
  <c r="V79" i="2" s="1"/>
  <c r="U71" i="2"/>
  <c r="U79" i="2" s="1"/>
  <c r="T71" i="2"/>
  <c r="T79" i="2" s="1"/>
  <c r="S71" i="2"/>
  <c r="R71" i="2"/>
  <c r="R79" i="2" s="1"/>
  <c r="Q71" i="2"/>
  <c r="Q79" i="2" s="1"/>
  <c r="P71" i="2"/>
  <c r="P79" i="2" s="1"/>
  <c r="O71" i="2"/>
  <c r="N71" i="2"/>
  <c r="N79" i="2" s="1"/>
  <c r="M71" i="2"/>
  <c r="M79" i="2" s="1"/>
  <c r="L71" i="2"/>
  <c r="L79" i="2" s="1"/>
  <c r="K71" i="2"/>
  <c r="J71" i="2"/>
  <c r="J79" i="2" s="1"/>
  <c r="I71" i="2"/>
  <c r="I79" i="2" s="1"/>
  <c r="H71" i="2"/>
  <c r="H79" i="2" s="1"/>
  <c r="G71" i="2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3" i="3" s="1"/>
  <c r="G8" i="3" l="1"/>
  <c r="F8" i="3"/>
  <c r="E8" i="3"/>
  <c r="D8" i="3"/>
  <c r="K8" i="3"/>
  <c r="C8" i="3"/>
  <c r="J8" i="3"/>
  <c r="B8" i="3"/>
  <c r="I8" i="3"/>
  <c r="H8" i="3"/>
  <c r="AE5" i="8"/>
  <c r="W5" i="8"/>
  <c r="O5" i="8"/>
  <c r="G5" i="8"/>
  <c r="AD5" i="8"/>
  <c r="V5" i="8"/>
  <c r="N5" i="8"/>
  <c r="F5" i="8"/>
  <c r="AC5" i="8"/>
  <c r="U5" i="8"/>
  <c r="M5" i="8"/>
  <c r="E5" i="8"/>
  <c r="AJ5" i="8"/>
  <c r="AB5" i="8"/>
  <c r="T5" i="8"/>
  <c r="L5" i="8"/>
  <c r="D5" i="8"/>
  <c r="AI5" i="8"/>
  <c r="AA5" i="8"/>
  <c r="S5" i="8"/>
  <c r="K5" i="8"/>
  <c r="C5" i="8"/>
  <c r="Y5" i="8"/>
  <c r="AG15" i="8"/>
  <c r="Y15" i="8"/>
  <c r="Q15" i="8"/>
  <c r="I15" i="8"/>
  <c r="AF15" i="8"/>
  <c r="X15" i="8"/>
  <c r="P15" i="8"/>
  <c r="H15" i="8"/>
  <c r="AE15" i="8"/>
  <c r="W15" i="8"/>
  <c r="O15" i="8"/>
  <c r="G15" i="8"/>
  <c r="AD15" i="8"/>
  <c r="V15" i="8"/>
  <c r="N15" i="8"/>
  <c r="F15" i="8"/>
  <c r="AC15" i="8"/>
  <c r="U15" i="8"/>
  <c r="M15" i="8"/>
  <c r="E15" i="8"/>
  <c r="T15" i="8"/>
  <c r="B3" i="4"/>
  <c r="AF2" i="8"/>
  <c r="X2" i="8"/>
  <c r="P2" i="8"/>
  <c r="H2" i="8"/>
  <c r="AE2" i="8"/>
  <c r="W2" i="8"/>
  <c r="O2" i="8"/>
  <c r="G2" i="8"/>
  <c r="AD2" i="8"/>
  <c r="V2" i="8"/>
  <c r="N2" i="8"/>
  <c r="F2" i="8"/>
  <c r="AC2" i="8"/>
  <c r="U2" i="8"/>
  <c r="M2" i="8"/>
  <c r="E2" i="8"/>
  <c r="AJ2" i="8"/>
  <c r="AB2" i="8"/>
  <c r="T2" i="8"/>
  <c r="L2" i="8"/>
  <c r="D2" i="8"/>
  <c r="Y2" i="8"/>
  <c r="H5" i="8"/>
  <c r="Z5" i="8"/>
  <c r="AF10" i="8"/>
  <c r="X10" i="8"/>
  <c r="P10" i="8"/>
  <c r="H10" i="8"/>
  <c r="AE10" i="8"/>
  <c r="W10" i="8"/>
  <c r="O10" i="8"/>
  <c r="G10" i="8"/>
  <c r="AD10" i="8"/>
  <c r="V10" i="8"/>
  <c r="N10" i="8"/>
  <c r="F10" i="8"/>
  <c r="AC10" i="8"/>
  <c r="U10" i="8"/>
  <c r="M10" i="8"/>
  <c r="E10" i="8"/>
  <c r="AJ10" i="8"/>
  <c r="AB10" i="8"/>
  <c r="T10" i="8"/>
  <c r="L10" i="8"/>
  <c r="D10" i="8"/>
  <c r="Y10" i="8"/>
  <c r="P13" i="8"/>
  <c r="AH13" i="8"/>
  <c r="C15" i="8"/>
  <c r="Z15" i="8"/>
  <c r="C2" i="8"/>
  <c r="Z2" i="8"/>
  <c r="I5" i="8"/>
  <c r="AF5" i="8"/>
  <c r="C10" i="8"/>
  <c r="Z10" i="8"/>
  <c r="Q13" i="8"/>
  <c r="D15" i="8"/>
  <c r="AA15" i="8"/>
  <c r="I2" i="8"/>
  <c r="AA2" i="8"/>
  <c r="J5" i="8"/>
  <c r="AG5" i="8"/>
  <c r="I10" i="8"/>
  <c r="AA10" i="8"/>
  <c r="J15" i="8"/>
  <c r="AB15" i="8"/>
  <c r="J2" i="8"/>
  <c r="AG2" i="8"/>
  <c r="P5" i="8"/>
  <c r="AH5" i="8"/>
  <c r="J10" i="8"/>
  <c r="AG10" i="8"/>
  <c r="K15" i="8"/>
  <c r="AH15" i="8"/>
  <c r="Q5" i="8"/>
  <c r="K10" i="8"/>
  <c r="AH10" i="8"/>
  <c r="AE13" i="8"/>
  <c r="W13" i="8"/>
  <c r="O13" i="8"/>
  <c r="G13" i="8"/>
  <c r="AD13" i="8"/>
  <c r="V13" i="8"/>
  <c r="N13" i="8"/>
  <c r="F13" i="8"/>
  <c r="AC13" i="8"/>
  <c r="U13" i="8"/>
  <c r="M13" i="8"/>
  <c r="E13" i="8"/>
  <c r="AJ13" i="8"/>
  <c r="AB13" i="8"/>
  <c r="T13" i="8"/>
  <c r="L13" i="8"/>
  <c r="D13" i="8"/>
  <c r="AI13" i="8"/>
  <c r="AA13" i="8"/>
  <c r="S13" i="8"/>
  <c r="K13" i="8"/>
  <c r="C13" i="8"/>
  <c r="Y13" i="8"/>
  <c r="L15" i="8"/>
  <c r="AI15" i="8"/>
  <c r="J16" i="8"/>
  <c r="R16" i="8"/>
  <c r="Z16" i="8"/>
  <c r="AH16" i="8"/>
  <c r="J3" i="8"/>
  <c r="R3" i="8"/>
  <c r="Z3" i="8"/>
  <c r="AH3" i="8"/>
  <c r="J11" i="8"/>
  <c r="R11" i="8"/>
  <c r="Z11" i="8"/>
  <c r="AH11" i="8"/>
  <c r="W12" i="8"/>
  <c r="AE12" i="8"/>
  <c r="C16" i="8"/>
  <c r="K16" i="8"/>
  <c r="S16" i="8"/>
  <c r="AA16" i="8"/>
  <c r="AI16" i="8"/>
  <c r="H17" i="8"/>
  <c r="P17" i="8"/>
  <c r="X17" i="8"/>
  <c r="AF17" i="8"/>
  <c r="C3" i="8"/>
  <c r="K3" i="8"/>
  <c r="S3" i="8"/>
  <c r="AA3" i="8"/>
  <c r="AI3" i="8"/>
  <c r="P4" i="8"/>
  <c r="X4" i="8"/>
  <c r="AF4" i="8"/>
  <c r="I9" i="8"/>
  <c r="Q9" i="8"/>
  <c r="Y9" i="8"/>
  <c r="AG9" i="8"/>
  <c r="C11" i="8"/>
  <c r="K11" i="8"/>
  <c r="S11" i="8"/>
  <c r="AA11" i="8"/>
  <c r="AI11" i="8"/>
  <c r="D16" i="8"/>
  <c r="L16" i="8"/>
  <c r="T16" i="8"/>
  <c r="AB16" i="8"/>
  <c r="AJ16" i="8"/>
  <c r="I17" i="8"/>
  <c r="Q17" i="8"/>
  <c r="Y17" i="8"/>
  <c r="AG17" i="8"/>
  <c r="D3" i="8"/>
  <c r="L3" i="8"/>
  <c r="T3" i="8"/>
  <c r="AB3" i="8"/>
  <c r="AJ3" i="8"/>
  <c r="I4" i="8"/>
  <c r="Q4" i="8"/>
  <c r="Y4" i="8"/>
  <c r="AG4" i="8"/>
  <c r="J9" i="8"/>
  <c r="R9" i="8"/>
  <c r="Z9" i="8"/>
  <c r="AH9" i="8"/>
  <c r="D11" i="8"/>
  <c r="L11" i="8"/>
  <c r="T11" i="8"/>
  <c r="AB11" i="8"/>
  <c r="AJ11" i="8"/>
  <c r="E16" i="8"/>
  <c r="M16" i="8"/>
  <c r="U16" i="8"/>
  <c r="AC16" i="8"/>
  <c r="J17" i="8"/>
  <c r="R17" i="8"/>
  <c r="Z17" i="8"/>
  <c r="AH17" i="8"/>
  <c r="E3" i="8"/>
  <c r="M3" i="8"/>
  <c r="U3" i="8"/>
  <c r="J4" i="8"/>
  <c r="R4" i="8"/>
  <c r="Z4" i="8"/>
  <c r="C9" i="8"/>
  <c r="K9" i="8"/>
  <c r="S9" i="8"/>
  <c r="AA9" i="8"/>
  <c r="E11" i="8"/>
  <c r="M11" i="8"/>
  <c r="U11" i="8"/>
  <c r="J12" i="8"/>
  <c r="R12" i="8"/>
  <c r="Z12" i="8"/>
  <c r="F16" i="8"/>
  <c r="N16" i="8"/>
  <c r="V16" i="8"/>
  <c r="C17" i="8"/>
  <c r="K17" i="8"/>
  <c r="S17" i="8"/>
  <c r="AA17" i="8"/>
  <c r="P95" i="3" l="1"/>
  <c r="P87" i="3"/>
  <c r="P79" i="3"/>
  <c r="P71" i="3"/>
  <c r="P101" i="3"/>
  <c r="P93" i="3"/>
  <c r="P85" i="3"/>
  <c r="P77" i="3"/>
  <c r="P99" i="3"/>
  <c r="P91" i="3"/>
  <c r="P96" i="3"/>
  <c r="P83" i="3"/>
  <c r="P73" i="3"/>
  <c r="P84" i="3"/>
  <c r="P94" i="3"/>
  <c r="P82" i="3"/>
  <c r="P72" i="3"/>
  <c r="P92" i="3"/>
  <c r="P81" i="3"/>
  <c r="P70" i="3"/>
  <c r="P90" i="3"/>
  <c r="P80" i="3"/>
  <c r="P69" i="3"/>
  <c r="P97" i="3"/>
  <c r="P74" i="3"/>
  <c r="P89" i="3"/>
  <c r="P78" i="3"/>
  <c r="P100" i="3"/>
  <c r="P88" i="3"/>
  <c r="P76" i="3"/>
  <c r="P98" i="3"/>
  <c r="P86" i="3"/>
  <c r="P75" i="3"/>
  <c r="AH3" i="4"/>
  <c r="AI7" i="8" s="1"/>
  <c r="Z3" i="4"/>
  <c r="AA7" i="8" s="1"/>
  <c r="R3" i="4"/>
  <c r="S7" i="8" s="1"/>
  <c r="J3" i="4"/>
  <c r="K7" i="8" s="1"/>
  <c r="AF3" i="4"/>
  <c r="AG7" i="8" s="1"/>
  <c r="X3" i="4"/>
  <c r="Y7" i="8" s="1"/>
  <c r="P3" i="4"/>
  <c r="Q7" i="8" s="1"/>
  <c r="H3" i="4"/>
  <c r="I7" i="8" s="1"/>
  <c r="AD3" i="4"/>
  <c r="AE7" i="8" s="1"/>
  <c r="V3" i="4"/>
  <c r="W7" i="8" s="1"/>
  <c r="N3" i="4"/>
  <c r="O7" i="8" s="1"/>
  <c r="F3" i="4"/>
  <c r="G7" i="8" s="1"/>
  <c r="AG3" i="4"/>
  <c r="AH7" i="8" s="1"/>
  <c r="T3" i="4"/>
  <c r="U7" i="8" s="1"/>
  <c r="G3" i="4"/>
  <c r="H7" i="8" s="1"/>
  <c r="U3" i="4"/>
  <c r="V7" i="8" s="1"/>
  <c r="I3" i="4"/>
  <c r="J7" i="8" s="1"/>
  <c r="AE3" i="4"/>
  <c r="AF7" i="8" s="1"/>
  <c r="S3" i="4"/>
  <c r="T7" i="8" s="1"/>
  <c r="E3" i="4"/>
  <c r="F7" i="8" s="1"/>
  <c r="AC3" i="4"/>
  <c r="AD7" i="8" s="1"/>
  <c r="Q3" i="4"/>
  <c r="R7" i="8" s="1"/>
  <c r="D3" i="4"/>
  <c r="E7" i="8" s="1"/>
  <c r="AB3" i="4"/>
  <c r="AC7" i="8" s="1"/>
  <c r="O3" i="4"/>
  <c r="P7" i="8" s="1"/>
  <c r="C3" i="4"/>
  <c r="D7" i="8" s="1"/>
  <c r="C7" i="8" s="1"/>
  <c r="B7" i="8" s="1"/>
  <c r="AI3" i="4"/>
  <c r="AJ7" i="8" s="1"/>
  <c r="AA3" i="4"/>
  <c r="AB7" i="8" s="1"/>
  <c r="M3" i="4"/>
  <c r="N7" i="8" s="1"/>
  <c r="Y3" i="4"/>
  <c r="Z7" i="8" s="1"/>
  <c r="L3" i="4"/>
  <c r="M7" i="8" s="1"/>
  <c r="W3" i="4"/>
  <c r="X7" i="8" s="1"/>
  <c r="K3" i="4"/>
  <c r="L7" i="8" s="1"/>
  <c r="B3" i="3" l="1" a="1"/>
  <c r="AG3" i="3" l="1"/>
  <c r="AI6" i="8" s="1"/>
  <c r="Y3" i="3"/>
  <c r="AA6" i="8" s="1"/>
  <c r="Q3" i="3"/>
  <c r="S6" i="8" s="1"/>
  <c r="I3" i="3"/>
  <c r="K6" i="8" s="1"/>
  <c r="B3" i="3"/>
  <c r="D6" i="8" s="1"/>
  <c r="C6" i="8" s="1"/>
  <c r="B6" i="8" s="1"/>
  <c r="AF3" i="3"/>
  <c r="AH6" i="8" s="1"/>
  <c r="X3" i="3"/>
  <c r="Z6" i="8" s="1"/>
  <c r="P3" i="3"/>
  <c r="R6" i="8" s="1"/>
  <c r="H3" i="3"/>
  <c r="J6" i="8" s="1"/>
  <c r="AE3" i="3"/>
  <c r="AG6" i="8" s="1"/>
  <c r="W3" i="3"/>
  <c r="Y6" i="8" s="1"/>
  <c r="O3" i="3"/>
  <c r="Q6" i="8" s="1"/>
  <c r="G3" i="3"/>
  <c r="I6" i="8" s="1"/>
  <c r="AD3" i="3"/>
  <c r="AF6" i="8" s="1"/>
  <c r="V3" i="3"/>
  <c r="X6" i="8" s="1"/>
  <c r="N3" i="3"/>
  <c r="P6" i="8" s="1"/>
  <c r="F3" i="3"/>
  <c r="H6" i="8" s="1"/>
  <c r="AH3" i="3"/>
  <c r="AJ6" i="8" s="1"/>
  <c r="Z3" i="3"/>
  <c r="AB6" i="8" s="1"/>
  <c r="R3" i="3"/>
  <c r="T6" i="8" s="1"/>
  <c r="J3" i="3"/>
  <c r="L6" i="8" s="1"/>
  <c r="AC3" i="3"/>
  <c r="AE6" i="8" s="1"/>
  <c r="U3" i="3"/>
  <c r="W6" i="8" s="1"/>
  <c r="M3" i="3"/>
  <c r="O6" i="8" s="1"/>
  <c r="E3" i="3"/>
  <c r="G6" i="8" s="1"/>
  <c r="AB3" i="3"/>
  <c r="AD6" i="8" s="1"/>
  <c r="T3" i="3"/>
  <c r="V6" i="8" s="1"/>
  <c r="L3" i="3"/>
  <c r="N6" i="8" s="1"/>
  <c r="D3" i="3"/>
  <c r="F6" i="8" s="1"/>
  <c r="AA3" i="3"/>
  <c r="AC6" i="8" s="1"/>
  <c r="S3" i="3"/>
  <c r="U6" i="8" s="1"/>
  <c r="K3" i="3"/>
  <c r="M6" i="8" s="1"/>
  <c r="C3" i="3"/>
  <c r="E6" i="8" s="1"/>
</calcChain>
</file>

<file path=xl/sharedStrings.xml><?xml version="1.0" encoding="utf-8"?>
<sst xmlns="http://schemas.openxmlformats.org/spreadsheetml/2006/main" count="532" uniqueCount="306">
  <si>
    <t>BAU Expected Capacity Factors</t>
  </si>
  <si>
    <t>Colorado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</si>
  <si>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</si>
  <si>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</si>
  <si>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</si>
  <si>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</si>
  <si>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</si>
  <si>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</si>
  <si>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</si>
  <si>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</si>
  <si>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</si>
  <si>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</si>
  <si>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</si>
  <si>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</si>
  <si>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</si>
  <si>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</si>
  <si>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</si>
  <si>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</si>
  <si>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</si>
  <si>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</si>
  <si>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</si>
  <si>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</si>
  <si>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</si>
  <si>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</si>
  <si>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</si>
  <si>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</si>
  <si>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</t>
  </si>
  <si>
    <t>Connecticut</t>
  </si>
  <si>
    <t>CT</t>
  </si>
  <si>
    <t>Delaware</t>
  </si>
  <si>
    <t>DE</t>
  </si>
  <si>
    <t>Notes</t>
  </si>
  <si>
    <t>Florida</t>
  </si>
  <si>
    <t>FL</t>
  </si>
  <si>
    <t xml:space="preserve">This variable represents the capacity factors that electricity suppliers expect to run each type of </t>
  </si>
  <si>
    <t>Georgia</t>
  </si>
  <si>
    <t>GA</t>
  </si>
  <si>
    <t xml:space="preserve">power plant. Given the choice, an electricity supplier would sooner build a new nonpeaker power </t>
  </si>
  <si>
    <t>Hawaii</t>
  </si>
  <si>
    <t>HI</t>
  </si>
  <si>
    <t>plant than attempt to rely on running a nonpeaker plant at greater than its Expected Capacity Factor.</t>
  </si>
  <si>
    <t>Idaho</t>
  </si>
  <si>
    <t>ID</t>
  </si>
  <si>
    <t>Illinois</t>
  </si>
  <si>
    <t>IL</t>
  </si>
  <si>
    <t xml:space="preserve">For all sources other than nuclear, onshore/offshore wind, solar PV, we assume a 10% improvement in the </t>
  </si>
  <si>
    <t>Indiana</t>
  </si>
  <si>
    <t>IN</t>
  </si>
  <si>
    <t>target capacity factor of new units relative to the observed capacity factor of existing units.</t>
  </si>
  <si>
    <t>Iowa</t>
  </si>
  <si>
    <t>IA</t>
  </si>
  <si>
    <t>This is meant to account for improvements in efficiency (e.g. heat rate) that are likely to make the unit</t>
  </si>
  <si>
    <t>Kansas</t>
  </si>
  <si>
    <t>KS</t>
  </si>
  <si>
    <t>more cost-effective to run, and therefore likely to increase the amount it is dispatched.</t>
  </si>
  <si>
    <t>Kentucky</t>
  </si>
  <si>
    <t>KY</t>
  </si>
  <si>
    <t>Louisiana</t>
  </si>
  <si>
    <t>LA</t>
  </si>
  <si>
    <t>For onshore/offshore wind, solar PV, and solar thermal we take capacity factors for new resources from the NREL ATB.</t>
  </si>
  <si>
    <t>Maine</t>
  </si>
  <si>
    <t>ME</t>
  </si>
  <si>
    <t xml:space="preserve">These types of plants tend to be limited by resources rather than dispatch cost. For onshore and offshore wind, </t>
  </si>
  <si>
    <t>Maryland</t>
  </si>
  <si>
    <t>MD</t>
  </si>
  <si>
    <t>we average based on a subset of the ATB classes.</t>
  </si>
  <si>
    <t>Massachusetts</t>
  </si>
  <si>
    <t>MA</t>
  </si>
  <si>
    <t>Michigan</t>
  </si>
  <si>
    <t>MI</t>
  </si>
  <si>
    <t xml:space="preserve">For nuclear, we assume that new plants will operate at the same level of efficiency as existing plants, </t>
  </si>
  <si>
    <t>Minnesota</t>
  </si>
  <si>
    <t>MN</t>
  </si>
  <si>
    <t>as the primary cause for the difference between 100% and the observed capacity factor is due to maintenance</t>
  </si>
  <si>
    <t>Mississippi</t>
  </si>
  <si>
    <t>MS</t>
  </si>
  <si>
    <t>and outages rather than dispatch costs.</t>
  </si>
  <si>
    <t>Missouri</t>
  </si>
  <si>
    <t>MO</t>
  </si>
  <si>
    <t>Montana</t>
  </si>
  <si>
    <t>MT</t>
  </si>
  <si>
    <t>For coal we use data from Form 860 and Form 923 to develop separate capacity factors for lignite and</t>
  </si>
  <si>
    <t>Nebraska</t>
  </si>
  <si>
    <t>NE</t>
  </si>
  <si>
    <t>non-lignite coal plants.</t>
  </si>
  <si>
    <t>Nevada</t>
  </si>
  <si>
    <t>NV</t>
  </si>
  <si>
    <t>New Hampshire</t>
  </si>
  <si>
    <t>NH</t>
  </si>
  <si>
    <t>State Downscaling</t>
  </si>
  <si>
    <t>New Jersey</t>
  </si>
  <si>
    <t>NJ</t>
  </si>
  <si>
    <t>Combine plant level data from EIA-923 and EIA-860</t>
  </si>
  <si>
    <t>New Mexico</t>
  </si>
  <si>
    <t>NM</t>
  </si>
  <si>
    <t>Calculate capacity factor</t>
  </si>
  <si>
    <t>New York</t>
  </si>
  <si>
    <t>NY</t>
  </si>
  <si>
    <t>Summarize to the state’s census division level</t>
  </si>
  <si>
    <t>North Carolina</t>
  </si>
  <si>
    <t>NC</t>
  </si>
  <si>
    <t>Script:</t>
  </si>
  <si>
    <t>North Dakota</t>
  </si>
  <si>
    <t>ND</t>
  </si>
  <si>
    <t>https://github.com/RMI-Web/state-policy-simulator/blob/master/derive_metrics/elec/BECF.py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</si>
  <si>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</si>
  <si>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</si>
  <si>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</si>
  <si>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</si>
  <si>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</si>
  <si>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</si>
  <si>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</si>
  <si>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</si>
  <si>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</si>
  <si>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</si>
  <si>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</si>
  <si>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</si>
  <si>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</si>
  <si>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</si>
  <si>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</si>
  <si>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</si>
  <si>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</si>
  <si>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</si>
  <si>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</si>
  <si>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</si>
  <si>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</si>
  <si>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</si>
  <si>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</si>
  <si>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</si>
  <si>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</si>
  <si>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</si>
  <si>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</si>
  <si>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</si>
  <si>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</si>
  <si>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</si>
  <si>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</si>
  <si>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</si>
  <si>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</si>
  <si>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</si>
  <si>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</si>
  <si>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</si>
  <si>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</si>
  <si>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</si>
  <si>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</si>
  <si>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</si>
  <si>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</si>
  <si>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</si>
  <si>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</si>
  <si>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</si>
  <si>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</si>
  <si>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</si>
  <si>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</si>
  <si>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</si>
  <si>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</si>
  <si>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</si>
  <si>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</si>
  <si>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</si>
  <si>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</si>
  <si>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</si>
  <si>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</si>
  <si>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</si>
  <si>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</si>
  <si>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</si>
  <si>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</si>
  <si>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</si>
  <si>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</si>
  <si>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</si>
  <si>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</si>
  <si>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</si>
  <si>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</si>
  <si>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</si>
  <si>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</si>
  <si>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</si>
  <si>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</si>
  <si>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</si>
  <si>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</si>
  <si>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</si>
  <si>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</si>
  <si>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</si>
  <si>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</si>
  <si>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</si>
  <si>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</si>
  <si>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</si>
  <si>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</si>
  <si>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</si>
  <si>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</si>
  <si>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</si>
  <si>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</si>
  <si>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</si>
  <si>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</si>
  <si>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</si>
  <si>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</si>
  <si>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</si>
  <si>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</si>
  <si>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</si>
  <si>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</si>
  <si>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</si>
  <si>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</si>
  <si>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</si>
  <si>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</si>
  <si>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</si>
  <si>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</si>
  <si>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</si>
  <si>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</si>
  <si>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</si>
  <si>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</si>
  <si>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</si>
  <si>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</si>
  <si>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</si>
  <si>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</si>
  <si>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</si>
  <si>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</si>
  <si>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</si>
  <si>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</si>
  <si>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</si>
  <si>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</si>
  <si>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</si>
  <si>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</si>
  <si>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</si>
  <si>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</si>
  <si>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</si>
  <si>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</si>
  <si>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</si>
  <si>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</si>
  <si>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</si>
  <si>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</si>
  <si>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</si>
  <si>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</si>
  <si>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</si>
  <si>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</si>
  <si>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</si>
  <si>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</si>
  <si>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</si>
  <si>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</si>
  <si>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</si>
  <si>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</si>
  <si>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</si>
  <si>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</si>
  <si>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</si>
  <si>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</si>
  <si>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</si>
  <si>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</si>
  <si>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</si>
  <si>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</si>
  <si>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</si>
  <si>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</si>
  <si>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</si>
  <si>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</si>
  <si>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</si>
  <si>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</si>
  <si>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</si>
  <si>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</si>
  <si>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</si>
  <si>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</si>
  <si>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</si>
  <si>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</si>
  <si>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</si>
  <si>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</si>
  <si>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</si>
  <si>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</si>
  <si>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</si>
  <si>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</si>
  <si>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</si>
  <si>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</si>
  <si>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</si>
  <si>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</si>
  <si>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</si>
  <si>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</si>
  <si>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</si>
  <si>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</si>
  <si>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</si>
  <si>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</si>
  <si>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</si>
  <si>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</si>
  <si>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</si>
  <si>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</si>
  <si>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</si>
  <si>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</si>
  <si>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</si>
  <si>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</si>
  <si>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</si>
  <si>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</si>
  <si>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</si>
  <si>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</si>
  <si>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</si>
  <si>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</si>
  <si>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</si>
  <si>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</si>
  <si>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</si>
  <si>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Expected Capacity Factor (dimensionless)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</si>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</sst>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5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23" xfId="0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9" sqref="C19"/>
    </sheetView>
  </sheetViews>
  <sheetFormatPr defaultColWidth="12.625" defaultRowHeight="15" customHeight="1" x14ac:dyDescent="0.2"/>
  <cols>
    <col min="1" max="1" width="27.875" style="73" customWidth="1"/>
    <col min="2" max="2" width="72" style="73" customWidth="1"/>
    <col min="3" max="26" width="7.625" style="73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B2" s="2" t="str">
        <f>LOOKUP(B1,I10:J59,J10:J59)</f>
        <v>CO</v>
      </c>
    </row>
    <row r="3" spans="1:10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x14ac:dyDescent="0.25">
      <c r="B4" s="10" t="s">
        <v>5</v>
      </c>
      <c r="D4" s="10" t="s">
        <v>6</v>
      </c>
    </row>
    <row r="5" spans="1:10" x14ac:dyDescent="0.25">
      <c r="B5" s="6">
        <v>2019</v>
      </c>
      <c r="D5" s="6">
        <v>2020</v>
      </c>
    </row>
    <row r="6" spans="1:10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x14ac:dyDescent="0.25">
      <c r="B8" s="10" t="s">
        <v>11</v>
      </c>
    </row>
    <row r="9" spans="1:10" x14ac:dyDescent="0.25">
      <c r="B9" s="2"/>
    </row>
    <row r="10" spans="1:10" x14ac:dyDescent="0.25">
      <c r="B10" s="3" t="s">
        <v>12</v>
      </c>
      <c r="I10" s="59" t="s">
        <v>13</v>
      </c>
      <c r="J10" s="59" t="s">
        <v>14</v>
      </c>
    </row>
    <row r="11" spans="1:10" x14ac:dyDescent="0.25">
      <c r="B11" s="10" t="s">
        <v>5</v>
      </c>
      <c r="I11" s="59" t="s">
        <v>15</v>
      </c>
      <c r="J11" s="59" t="s">
        <v>16</v>
      </c>
    </row>
    <row r="12" spans="1:10" x14ac:dyDescent="0.25">
      <c r="B12" s="6">
        <v>2020</v>
      </c>
      <c r="I12" s="59" t="s">
        <v>17</v>
      </c>
      <c r="J12" s="59" t="s">
        <v>18</v>
      </c>
    </row>
    <row r="13" spans="1:10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x14ac:dyDescent="0.25">
      <c r="B15" s="10" t="s">
        <v>25</v>
      </c>
      <c r="I15" s="59" t="s">
        <v>1</v>
      </c>
      <c r="J15" s="59" t="s">
        <v>26</v>
      </c>
    </row>
    <row r="16" spans="1:10" x14ac:dyDescent="0.25">
      <c r="B16" s="2"/>
      <c r="I16" s="59" t="s">
        <v>27</v>
      </c>
      <c r="J16" s="59" t="s">
        <v>28</v>
      </c>
    </row>
    <row r="17" spans="1:10" x14ac:dyDescent="0.25">
      <c r="B17" s="2"/>
      <c r="I17" s="59" t="s">
        <v>29</v>
      </c>
      <c r="J17" s="59" t="s">
        <v>30</v>
      </c>
    </row>
    <row r="18" spans="1:10" x14ac:dyDescent="0.25">
      <c r="A18" s="1" t="s">
        <v>31</v>
      </c>
      <c r="B18" s="2"/>
      <c r="I18" s="59" t="s">
        <v>32</v>
      </c>
      <c r="J18" s="59" t="s">
        <v>33</v>
      </c>
    </row>
    <row r="19" spans="1:10" x14ac:dyDescent="0.25">
      <c r="A19" s="10" t="s">
        <v>34</v>
      </c>
      <c r="B19" s="2"/>
      <c r="I19" s="59" t="s">
        <v>35</v>
      </c>
      <c r="J19" s="59" t="s">
        <v>36</v>
      </c>
    </row>
    <row r="20" spans="1:10" x14ac:dyDescent="0.25">
      <c r="A20" s="10" t="s">
        <v>37</v>
      </c>
      <c r="B20" s="2"/>
      <c r="I20" s="59" t="s">
        <v>38</v>
      </c>
      <c r="J20" s="59" t="s">
        <v>39</v>
      </c>
    </row>
    <row r="21" spans="1:10" ht="15.75" customHeight="1" x14ac:dyDescent="0.25">
      <c r="A21" s="10" t="s">
        <v>40</v>
      </c>
      <c r="B21" s="2"/>
      <c r="I21" s="59" t="s">
        <v>41</v>
      </c>
      <c r="J21" s="59" t="s">
        <v>42</v>
      </c>
    </row>
    <row r="22" spans="1:10" ht="15.75" customHeight="1" x14ac:dyDescent="0.25">
      <c r="A22" s="1"/>
      <c r="B22" s="2"/>
      <c r="I22" s="59" t="s">
        <v>43</v>
      </c>
      <c r="J22" s="59" t="s">
        <v>44</v>
      </c>
    </row>
    <row r="23" spans="1:10" ht="15.75" customHeight="1" x14ac:dyDescent="0.25">
      <c r="A23" s="10" t="s">
        <v>45</v>
      </c>
      <c r="B23" s="2"/>
      <c r="I23" s="59" t="s">
        <v>46</v>
      </c>
      <c r="J23" s="59" t="s">
        <v>47</v>
      </c>
    </row>
    <row r="24" spans="1:10" ht="15.75" customHeight="1" x14ac:dyDescent="0.25">
      <c r="A24" s="10" t="s">
        <v>48</v>
      </c>
      <c r="B24" s="2"/>
      <c r="I24" s="59" t="s">
        <v>49</v>
      </c>
      <c r="J24" s="59" t="s">
        <v>50</v>
      </c>
    </row>
    <row r="25" spans="1:10" ht="15.75" customHeight="1" x14ac:dyDescent="0.25">
      <c r="A25" s="10" t="s">
        <v>51</v>
      </c>
      <c r="B25" s="2"/>
      <c r="I25" s="59" t="s">
        <v>52</v>
      </c>
      <c r="J25" s="59" t="s">
        <v>53</v>
      </c>
    </row>
    <row r="26" spans="1:10" ht="15.75" customHeight="1" x14ac:dyDescent="0.25">
      <c r="A26" s="10" t="s">
        <v>54</v>
      </c>
      <c r="B26" s="2"/>
      <c r="I26" s="59" t="s">
        <v>55</v>
      </c>
      <c r="J26" s="59" t="s">
        <v>56</v>
      </c>
    </row>
    <row r="27" spans="1:10" ht="15.75" customHeight="1" x14ac:dyDescent="0.25">
      <c r="B27" s="2"/>
      <c r="I27" s="59" t="s">
        <v>57</v>
      </c>
      <c r="J27" s="59" t="s">
        <v>58</v>
      </c>
    </row>
    <row r="28" spans="1:10" ht="15.75" customHeight="1" x14ac:dyDescent="0.25">
      <c r="A28" s="10" t="s">
        <v>59</v>
      </c>
      <c r="B28" s="2"/>
      <c r="I28" s="59" t="s">
        <v>60</v>
      </c>
      <c r="J28" s="59" t="s">
        <v>61</v>
      </c>
    </row>
    <row r="29" spans="1:10" ht="15.75" customHeight="1" x14ac:dyDescent="0.25">
      <c r="A29" s="10" t="s">
        <v>62</v>
      </c>
      <c r="B29" s="2"/>
      <c r="I29" s="59" t="s">
        <v>63</v>
      </c>
      <c r="J29" s="59" t="s">
        <v>64</v>
      </c>
    </row>
    <row r="30" spans="1:10" ht="15.75" customHeight="1" x14ac:dyDescent="0.25">
      <c r="A30" s="10" t="s">
        <v>65</v>
      </c>
      <c r="B30" s="2"/>
      <c r="I30" s="59" t="s">
        <v>66</v>
      </c>
      <c r="J30" s="59" t="s">
        <v>67</v>
      </c>
    </row>
    <row r="31" spans="1:10" ht="15.75" customHeight="1" x14ac:dyDescent="0.25">
      <c r="B31" s="2"/>
      <c r="I31" s="59" t="s">
        <v>68</v>
      </c>
      <c r="J31" s="59" t="s">
        <v>69</v>
      </c>
    </row>
    <row r="32" spans="1:10" ht="15.75" customHeight="1" x14ac:dyDescent="0.25">
      <c r="A32" s="10" t="s">
        <v>70</v>
      </c>
      <c r="B32" s="2"/>
      <c r="I32" s="59" t="s">
        <v>71</v>
      </c>
      <c r="J32" s="59" t="s">
        <v>72</v>
      </c>
    </row>
    <row r="33" spans="1:10" ht="15.75" customHeight="1" x14ac:dyDescent="0.25">
      <c r="A33" s="10" t="s">
        <v>73</v>
      </c>
      <c r="B33" s="2"/>
      <c r="I33" s="59" t="s">
        <v>74</v>
      </c>
      <c r="J33" s="59" t="s">
        <v>75</v>
      </c>
    </row>
    <row r="34" spans="1:10" ht="15.75" customHeight="1" x14ac:dyDescent="0.25">
      <c r="A34" s="10" t="s">
        <v>76</v>
      </c>
      <c r="B34" s="2"/>
      <c r="I34" s="59" t="s">
        <v>77</v>
      </c>
      <c r="J34" s="59" t="s">
        <v>78</v>
      </c>
    </row>
    <row r="35" spans="1:10" ht="15.75" customHeight="1" x14ac:dyDescent="0.25">
      <c r="B35" s="2"/>
      <c r="I35" s="59" t="s">
        <v>79</v>
      </c>
      <c r="J35" s="59" t="s">
        <v>80</v>
      </c>
    </row>
    <row r="36" spans="1:10" ht="15.75" customHeight="1" x14ac:dyDescent="0.25">
      <c r="A36" s="10" t="s">
        <v>81</v>
      </c>
      <c r="B36" s="2"/>
      <c r="I36" s="59" t="s">
        <v>82</v>
      </c>
      <c r="J36" s="59" t="s">
        <v>83</v>
      </c>
    </row>
    <row r="37" spans="1:10" ht="15.75" customHeight="1" x14ac:dyDescent="0.25">
      <c r="A37" s="10" t="s">
        <v>84</v>
      </c>
      <c r="B37" s="2"/>
      <c r="I37" s="59" t="s">
        <v>85</v>
      </c>
      <c r="J37" s="59" t="s">
        <v>86</v>
      </c>
    </row>
    <row r="38" spans="1:10" ht="15.75" customHeight="1" x14ac:dyDescent="0.25">
      <c r="B38" s="2"/>
      <c r="I38" s="59" t="s">
        <v>87</v>
      </c>
      <c r="J38" s="59" t="s">
        <v>88</v>
      </c>
    </row>
    <row r="39" spans="1:10" ht="15.75" customHeight="1" x14ac:dyDescent="0.25">
      <c r="A39" s="8" t="s">
        <v>89</v>
      </c>
      <c r="B39" s="2"/>
      <c r="I39" s="59" t="s">
        <v>90</v>
      </c>
      <c r="J39" s="59" t="s">
        <v>91</v>
      </c>
    </row>
    <row r="40" spans="1:10" ht="15.75" customHeight="1" x14ac:dyDescent="0.25">
      <c r="A40" s="9" t="s">
        <v>92</v>
      </c>
      <c r="B40" s="2"/>
      <c r="I40" s="59" t="s">
        <v>93</v>
      </c>
      <c r="J40" s="59" t="s">
        <v>94</v>
      </c>
    </row>
    <row r="41" spans="1:10" ht="15.75" customHeight="1" x14ac:dyDescent="0.25">
      <c r="A41" s="9" t="s">
        <v>95</v>
      </c>
      <c r="B41" s="2"/>
      <c r="I41" s="59" t="s">
        <v>96</v>
      </c>
      <c r="J41" s="59" t="s">
        <v>97</v>
      </c>
    </row>
    <row r="42" spans="1:10" ht="15.75" customHeight="1" x14ac:dyDescent="0.25">
      <c r="A42" s="9" t="s">
        <v>98</v>
      </c>
      <c r="B42" s="2"/>
      <c r="I42" s="59" t="s">
        <v>99</v>
      </c>
      <c r="J42" s="59" t="s">
        <v>100</v>
      </c>
    </row>
    <row r="43" spans="1:10" ht="15.75" customHeight="1" x14ac:dyDescent="0.25">
      <c r="A43" s="10" t="s">
        <v>101</v>
      </c>
      <c r="B43" s="2"/>
      <c r="I43" s="59" t="s">
        <v>102</v>
      </c>
      <c r="J43" s="59" t="s">
        <v>103</v>
      </c>
    </row>
    <row r="44" spans="1:10" ht="15.75" customHeight="1" x14ac:dyDescent="0.25">
      <c r="A44" s="11" t="s">
        <v>104</v>
      </c>
      <c r="B44" s="2"/>
      <c r="I44" s="59" t="s">
        <v>105</v>
      </c>
      <c r="J44" s="59" t="s">
        <v>106</v>
      </c>
    </row>
    <row r="45" spans="1:10" ht="15.75" customHeight="1" x14ac:dyDescent="0.25">
      <c r="B45" s="2"/>
      <c r="I45" s="59" t="s">
        <v>107</v>
      </c>
      <c r="J45" s="59" t="s">
        <v>108</v>
      </c>
    </row>
    <row r="46" spans="1:10" ht="15.75" customHeight="1" x14ac:dyDescent="0.25">
      <c r="B46" s="2"/>
      <c r="I46" s="59" t="s">
        <v>109</v>
      </c>
      <c r="J46" s="59" t="s">
        <v>110</v>
      </c>
    </row>
    <row r="47" spans="1:10" ht="15.75" customHeight="1" x14ac:dyDescent="0.25">
      <c r="B47" s="2"/>
      <c r="I47" s="59" t="s">
        <v>111</v>
      </c>
      <c r="J47" s="59" t="s">
        <v>112</v>
      </c>
    </row>
    <row r="48" spans="1:10" ht="15.75" customHeight="1" x14ac:dyDescent="0.25">
      <c r="B48" s="2"/>
      <c r="I48" s="59" t="s">
        <v>113</v>
      </c>
      <c r="J48" s="59" t="s">
        <v>114</v>
      </c>
    </row>
    <row r="49" spans="2:10" ht="15.75" customHeight="1" x14ac:dyDescent="0.25">
      <c r="B49" s="2"/>
      <c r="I49" s="59" t="s">
        <v>115</v>
      </c>
      <c r="J49" s="59" t="s">
        <v>116</v>
      </c>
    </row>
    <row r="50" spans="2:10" ht="15.75" customHeight="1" x14ac:dyDescent="0.25">
      <c r="B50" s="2"/>
      <c r="I50" s="59" t="s">
        <v>117</v>
      </c>
      <c r="J50" s="59" t="s">
        <v>118</v>
      </c>
    </row>
    <row r="51" spans="2:10" ht="15.75" customHeight="1" x14ac:dyDescent="0.25">
      <c r="B51" s="2"/>
      <c r="I51" s="59" t="s">
        <v>119</v>
      </c>
      <c r="J51" s="59" t="s">
        <v>120</v>
      </c>
    </row>
    <row r="52" spans="2:10" ht="15.75" customHeight="1" x14ac:dyDescent="0.25">
      <c r="B52" s="2"/>
      <c r="I52" s="59" t="s">
        <v>121</v>
      </c>
      <c r="J52" s="59" t="s">
        <v>122</v>
      </c>
    </row>
    <row r="53" spans="2:10" ht="15.75" customHeight="1" x14ac:dyDescent="0.25">
      <c r="B53" s="2"/>
      <c r="I53" s="59" t="s">
        <v>123</v>
      </c>
      <c r="J53" s="59" t="s">
        <v>124</v>
      </c>
    </row>
    <row r="54" spans="2:10" ht="15.75" customHeight="1" x14ac:dyDescent="0.25">
      <c r="B54" s="2"/>
      <c r="I54" s="59" t="s">
        <v>125</v>
      </c>
      <c r="J54" s="59" t="s">
        <v>126</v>
      </c>
    </row>
    <row r="55" spans="2:10" ht="15.75" customHeight="1" x14ac:dyDescent="0.25">
      <c r="B55" s="2"/>
      <c r="I55" s="59" t="s">
        <v>127</v>
      </c>
      <c r="J55" s="59" t="s">
        <v>128</v>
      </c>
    </row>
    <row r="56" spans="2:10" ht="15.75" customHeight="1" x14ac:dyDescent="0.25">
      <c r="B56" s="2"/>
      <c r="I56" s="59" t="s">
        <v>129</v>
      </c>
      <c r="J56" s="59" t="s">
        <v>130</v>
      </c>
    </row>
    <row r="57" spans="2:10" ht="15.75" customHeight="1" x14ac:dyDescent="0.25">
      <c r="B57" s="2"/>
      <c r="I57" s="59" t="s">
        <v>131</v>
      </c>
      <c r="J57" s="59" t="s">
        <v>132</v>
      </c>
    </row>
    <row r="58" spans="2:10" ht="15.75" customHeight="1" x14ac:dyDescent="0.25">
      <c r="B58" s="2"/>
      <c r="I58" s="59" t="s">
        <v>133</v>
      </c>
      <c r="J58" s="59" t="s">
        <v>134</v>
      </c>
    </row>
    <row r="59" spans="2:10" ht="15.75" customHeight="1" x14ac:dyDescent="0.25">
      <c r="B59" s="2"/>
      <c r="I59" s="59" t="s">
        <v>135</v>
      </c>
      <c r="J59" s="59" t="s">
        <v>136</v>
      </c>
    </row>
    <row r="60" spans="2:10" ht="15.75" customHeight="1" x14ac:dyDescent="0.25">
      <c r="B60" s="2"/>
    </row>
    <row r="61" spans="2:10" ht="15.75" customHeight="1" x14ac:dyDescent="0.25">
      <c r="B61" s="2"/>
    </row>
    <row r="62" spans="2:10" ht="15.75" customHeight="1" x14ac:dyDescent="0.25">
      <c r="B62" s="2"/>
    </row>
    <row r="63" spans="2:10" ht="15.75" customHeight="1" x14ac:dyDescent="0.25">
      <c r="B63" s="2"/>
    </row>
    <row r="64" spans="2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44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E6" workbookViewId="0">
      <selection activeCell="A3" sqref="A3:AH18"/>
    </sheetView>
  </sheetViews>
  <sheetFormatPr defaultColWidth="12.625" defaultRowHeight="15" customHeight="1" x14ac:dyDescent="0.2"/>
  <cols>
    <col min="1" max="1" width="29.875" style="73" customWidth="1"/>
    <col min="2" max="5" width="7.625" style="73" customWidth="1"/>
    <col min="6" max="6" width="13.375" style="73" customWidth="1"/>
    <col min="7" max="54" width="7.625" style="73" customWidth="1"/>
  </cols>
  <sheetData>
    <row r="1" spans="1:54" x14ac:dyDescent="0.25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139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140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141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142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143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144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145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146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147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148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149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150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151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152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153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x14ac:dyDescent="0.25">
      <c r="A20" s="19" t="s">
        <v>154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155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156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157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158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159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160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161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162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163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164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166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167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168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169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170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171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172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173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174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175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176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177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178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179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180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181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182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183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184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185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186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187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188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189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190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191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192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193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194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195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196</v>
      </c>
      <c r="B68" s="27"/>
      <c r="C68" s="27"/>
      <c r="D68" s="27"/>
      <c r="F68" s="2"/>
    </row>
    <row r="69" spans="1:54" ht="15.75" customHeight="1" x14ac:dyDescent="0.25">
      <c r="A69" s="76" t="s">
        <v>197</v>
      </c>
      <c r="B69" s="76" t="s">
        <v>198</v>
      </c>
      <c r="C69" s="76" t="s">
        <v>199</v>
      </c>
      <c r="D69" s="76" t="s">
        <v>200</v>
      </c>
      <c r="F69" s="2"/>
    </row>
    <row r="70" spans="1:54" ht="50.25" customHeight="1" x14ac:dyDescent="0.25">
      <c r="A70" s="77"/>
      <c r="B70" s="77"/>
      <c r="C70" s="77"/>
      <c r="D70" s="77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201</v>
      </c>
      <c r="B71" s="28" t="s">
        <v>202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203</v>
      </c>
      <c r="B72" s="32" t="s">
        <v>204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205</v>
      </c>
      <c r="B73" s="35" t="s">
        <v>206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207</v>
      </c>
      <c r="B74" s="32" t="s">
        <v>208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209</v>
      </c>
      <c r="B75" s="35" t="s">
        <v>210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211</v>
      </c>
      <c r="B76" s="33" t="s">
        <v>212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213</v>
      </c>
      <c r="B77" s="35" t="s">
        <v>214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215</v>
      </c>
      <c r="B78" s="32" t="s">
        <v>216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217</v>
      </c>
      <c r="B79" s="35" t="s">
        <v>218</v>
      </c>
      <c r="C79" s="36">
        <v>6.2</v>
      </c>
      <c r="D79" s="37">
        <v>2406</v>
      </c>
      <c r="F79" s="38" t="s">
        <v>219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220</v>
      </c>
      <c r="B80" s="39" t="s">
        <v>221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222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166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167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168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169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170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171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172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173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174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175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176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177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178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179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180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181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182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183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184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185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186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187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188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189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190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191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192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193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194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195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224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225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226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227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228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229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230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231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232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233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234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235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236</v>
      </c>
      <c r="F131" s="2"/>
    </row>
    <row r="132" spans="1:38" ht="15.75" customHeight="1" x14ac:dyDescent="0.25">
      <c r="A132" s="10" t="s">
        <v>237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238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239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240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241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workbookViewId="0">
      <selection activeCell="N23" sqref="N23"/>
    </sheetView>
  </sheetViews>
  <sheetFormatPr defaultColWidth="11" defaultRowHeight="14.25" x14ac:dyDescent="0.2"/>
  <cols>
    <col min="1" max="1" width="22.125" style="73" customWidth="1"/>
    <col min="3" max="3" width="11.875" style="73" customWidth="1"/>
    <col min="15" max="15" width="15.875" style="73" customWidth="1"/>
    <col min="16" max="16" width="11.125" style="73" bestFit="1" customWidth="1"/>
    <col min="22" max="22" width="16.5" style="73" customWidth="1"/>
    <col min="23" max="23" width="23.5" style="73" customWidth="1"/>
  </cols>
  <sheetData>
    <row r="1" spans="1:34" x14ac:dyDescent="0.2">
      <c r="B1" s="58" t="s">
        <v>242</v>
      </c>
    </row>
    <row r="2" spans="1:34" x14ac:dyDescent="0.2">
      <c r="A2" s="58" t="s">
        <v>243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CO</v>
      </c>
      <c r="B3">
        <f t="array" ref="B3:AH3">TRANSPOSE(P69:P101)</f>
        <v>0.40937800147155945</v>
      </c>
      <c r="C3">
        <v>0.41690831322299904</v>
      </c>
      <c r="D3">
        <v>0.42131326321633117</v>
      </c>
      <c r="E3">
        <v>0.42443862497443879</v>
      </c>
      <c r="F3">
        <v>0.42686284389048762</v>
      </c>
      <c r="G3">
        <v>0.42884357496777081</v>
      </c>
      <c r="H3">
        <v>0.43051825923159165</v>
      </c>
      <c r="I3">
        <v>0.43196893672587838</v>
      </c>
      <c r="J3">
        <v>0.43324852496110283</v>
      </c>
      <c r="K3">
        <v>0.43439315564192732</v>
      </c>
      <c r="L3">
        <v>0.43542860004268585</v>
      </c>
      <c r="M3">
        <v>0.43637388671921046</v>
      </c>
      <c r="N3">
        <v>0.43724346616657145</v>
      </c>
      <c r="O3">
        <v>0.4380485709830314</v>
      </c>
      <c r="P3">
        <v>0.43879810563525928</v>
      </c>
      <c r="Q3">
        <v>0.43949924847731814</v>
      </c>
      <c r="R3">
        <v>0.44015787093859976</v>
      </c>
      <c r="S3">
        <v>0.44077883671254259</v>
      </c>
      <c r="T3">
        <v>0.44136621994530756</v>
      </c>
      <c r="U3">
        <v>0.44192346739336691</v>
      </c>
      <c r="V3">
        <v>0.44245352097636353</v>
      </c>
      <c r="W3">
        <v>0.44295891179412544</v>
      </c>
      <c r="X3">
        <v>0.44344183322762087</v>
      </c>
      <c r="Y3">
        <v>0.4439041984706501</v>
      </c>
      <c r="Z3">
        <v>0.44434768630941585</v>
      </c>
      <c r="AA3">
        <v>0.44477377791801104</v>
      </c>
      <c r="AB3">
        <v>0.44518378670587455</v>
      </c>
      <c r="AC3">
        <v>0.44557888273447116</v>
      </c>
      <c r="AD3">
        <v>0.44596011284743908</v>
      </c>
      <c r="AE3">
        <v>0.44632841738669904</v>
      </c>
      <c r="AF3">
        <v>0.44668464416660469</v>
      </c>
      <c r="AG3">
        <v>0.44702956022875773</v>
      </c>
      <c r="AH3">
        <v>0.44736386178745752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Colorado</v>
      </c>
      <c r="B8">
        <f t="shared" ref="B8:K8" si="0">SUMIFS(B12:B59,$A$12:$A$59,$A$3)</f>
        <v>227</v>
      </c>
      <c r="C8">
        <f t="shared" si="0"/>
        <v>618</v>
      </c>
      <c r="D8">
        <f t="shared" si="0"/>
        <v>954</v>
      </c>
      <c r="E8">
        <f t="shared" si="0"/>
        <v>19027</v>
      </c>
      <c r="F8">
        <f t="shared" si="0"/>
        <v>70367</v>
      </c>
      <c r="G8">
        <f t="shared" si="0"/>
        <v>84010</v>
      </c>
      <c r="H8">
        <f t="shared" si="0"/>
        <v>78984</v>
      </c>
      <c r="I8">
        <f t="shared" si="0"/>
        <v>59735</v>
      </c>
      <c r="J8">
        <f t="shared" si="0"/>
        <v>42556</v>
      </c>
      <c r="K8">
        <f t="shared" si="0"/>
        <v>38899</v>
      </c>
    </row>
    <row r="10" spans="1:34" ht="15" customHeight="1" x14ac:dyDescent="0.2">
      <c r="A10" s="60"/>
      <c r="B10" s="68" t="s">
        <v>244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243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245</v>
      </c>
      <c r="M11" s="58" t="s">
        <v>246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26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28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30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33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36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50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42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53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56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58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67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64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61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69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72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78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75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80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100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103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83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88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91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94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86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97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106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108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110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112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114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118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120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122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124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128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126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130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134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132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136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247</v>
      </c>
      <c r="B64" s="66" t="s">
        <v>248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6" x14ac:dyDescent="0.2">
      <c r="A68" s="12"/>
      <c r="B68" s="12" t="s">
        <v>167</v>
      </c>
      <c r="C68" s="12" t="s">
        <v>170</v>
      </c>
      <c r="D68" s="12" t="s">
        <v>173</v>
      </c>
      <c r="E68" s="12" t="s">
        <v>176</v>
      </c>
      <c r="F68" s="12" t="s">
        <v>179</v>
      </c>
      <c r="G68" s="12" t="s">
        <v>182</v>
      </c>
      <c r="H68" s="12" t="s">
        <v>185</v>
      </c>
      <c r="I68" s="12" t="s">
        <v>188</v>
      </c>
      <c r="J68" s="12" t="s">
        <v>191</v>
      </c>
      <c r="K68" s="12" t="s">
        <v>194</v>
      </c>
      <c r="L68" s="12" t="s">
        <v>225</v>
      </c>
      <c r="M68" s="12" t="s">
        <v>228</v>
      </c>
      <c r="N68" s="12" t="s">
        <v>231</v>
      </c>
      <c r="O68" s="12" t="s">
        <v>234</v>
      </c>
    </row>
    <row r="69" spans="1:16" x14ac:dyDescent="0.2">
      <c r="A69" s="13">
        <v>2018</v>
      </c>
      <c r="B69" s="16">
        <v>0.43887555342095841</v>
      </c>
      <c r="C69" s="16">
        <v>0.42768691554905519</v>
      </c>
      <c r="D69" s="16">
        <v>0.43088380773905111</v>
      </c>
      <c r="E69" s="16">
        <v>0.42892370304710559</v>
      </c>
      <c r="F69" s="16">
        <v>0.42201175566708238</v>
      </c>
      <c r="G69" s="16">
        <v>0.36231724735494292</v>
      </c>
      <c r="H69" s="16">
        <v>0.27990084301899881</v>
      </c>
      <c r="I69" s="16">
        <v>0.51023362709906062</v>
      </c>
      <c r="J69" s="16">
        <v>0.49776167085885198</v>
      </c>
      <c r="K69" s="16">
        <v>0.48894068348198882</v>
      </c>
      <c r="L69" s="16">
        <v>0.48232427737628192</v>
      </c>
      <c r="M69" s="16">
        <v>0.4544438847114613</v>
      </c>
      <c r="N69" s="16">
        <v>0.36239616176793998</v>
      </c>
      <c r="O69" s="16">
        <v>0.29786473335317648</v>
      </c>
      <c r="P69">
        <f t="shared" ref="P69:P101" si="2">SUMPRODUCT($B69:$K69,$B$8:$K$8)/SUM($B$8:$K$8)</f>
        <v>0.40937800147155945</v>
      </c>
    </row>
    <row r="70" spans="1:16" x14ac:dyDescent="0.2">
      <c r="A70" s="13">
        <v>2019</v>
      </c>
      <c r="B70" s="16">
        <v>0.44969767365991592</v>
      </c>
      <c r="C70" s="16">
        <v>0.43823313802288077</v>
      </c>
      <c r="D70" s="16">
        <v>0.44150886156131119</v>
      </c>
      <c r="E70" s="16">
        <v>0.43950042314812782</v>
      </c>
      <c r="F70" s="16">
        <v>0.43241803582209049</v>
      </c>
      <c r="G70" s="16">
        <v>0.37125153586784698</v>
      </c>
      <c r="H70" s="16">
        <v>0.28680284645602261</v>
      </c>
      <c r="I70" s="16">
        <v>0.51549603131273936</v>
      </c>
      <c r="J70" s="16">
        <v>0.50289544287036791</v>
      </c>
      <c r="K70" s="16">
        <v>0.49398347834367479</v>
      </c>
      <c r="L70" s="16">
        <v>0.48729883251106471</v>
      </c>
      <c r="M70" s="16">
        <v>0.45913088942219121</v>
      </c>
      <c r="N70" s="16">
        <v>0.36613381249776611</v>
      </c>
      <c r="O70" s="16">
        <v>0.30093682532174387</v>
      </c>
      <c r="P70">
        <f t="shared" si="2"/>
        <v>0.41690831322299904</v>
      </c>
    </row>
    <row r="71" spans="1:16" x14ac:dyDescent="0.2">
      <c r="A71" s="13">
        <v>2020</v>
      </c>
      <c r="B71" s="16">
        <v>0.4560282081780016</v>
      </c>
      <c r="C71" s="16">
        <v>0.44440228269433152</v>
      </c>
      <c r="D71" s="16">
        <v>0.44772411961547742</v>
      </c>
      <c r="E71" s="16">
        <v>0.44568740778784949</v>
      </c>
      <c r="F71" s="16">
        <v>0.43850531948476912</v>
      </c>
      <c r="G71" s="16">
        <v>0.3764777596185197</v>
      </c>
      <c r="H71" s="16">
        <v>0.2908402596465301</v>
      </c>
      <c r="I71" s="16">
        <v>0.51857434044137829</v>
      </c>
      <c r="J71" s="16">
        <v>0.50589850698435646</v>
      </c>
      <c r="K71" s="16">
        <v>0.49693332423659042</v>
      </c>
      <c r="L71" s="16">
        <v>0.49020876072268238</v>
      </c>
      <c r="M71" s="16">
        <v>0.46187261141867159</v>
      </c>
      <c r="N71" s="16">
        <v>0.36832019801550742</v>
      </c>
      <c r="O71" s="16">
        <v>0.30273388392212242</v>
      </c>
      <c r="P71">
        <f t="shared" si="2"/>
        <v>0.42131326321633117</v>
      </c>
    </row>
    <row r="72" spans="1:16" x14ac:dyDescent="0.2">
      <c r="A72" s="13">
        <v>2021</v>
      </c>
      <c r="B72" s="16">
        <v>0.4605197938988736</v>
      </c>
      <c r="C72" s="16">
        <v>0.44877936049670653</v>
      </c>
      <c r="D72" s="16">
        <v>0.45213391538357139</v>
      </c>
      <c r="E72" s="16">
        <v>0.45007714324915021</v>
      </c>
      <c r="F72" s="16">
        <v>0.44282431597709881</v>
      </c>
      <c r="G72" s="16">
        <v>0.38018582438075121</v>
      </c>
      <c r="H72" s="16">
        <v>0.29370484989304652</v>
      </c>
      <c r="I72" s="16">
        <v>0.52075843552641787</v>
      </c>
      <c r="J72" s="16">
        <v>0.50802921488188368</v>
      </c>
      <c r="K72" s="16">
        <v>0.49902627320536069</v>
      </c>
      <c r="L72" s="16">
        <v>0.49227338764584738</v>
      </c>
      <c r="M72" s="16">
        <v>0.46381789413292113</v>
      </c>
      <c r="N72" s="16">
        <v>0.36987146322759212</v>
      </c>
      <c r="O72" s="16">
        <v>0.30400891729031121</v>
      </c>
      <c r="P72">
        <f t="shared" si="2"/>
        <v>0.42443862497443879</v>
      </c>
    </row>
    <row r="73" spans="1:16" x14ac:dyDescent="0.2">
      <c r="A73" s="13">
        <v>2022</v>
      </c>
      <c r="B73" s="16">
        <v>0.46400373845004322</v>
      </c>
      <c r="C73" s="16">
        <v>0.45217448580596348</v>
      </c>
      <c r="D73" s="16">
        <v>0.45555441871864738</v>
      </c>
      <c r="E73" s="16">
        <v>0.45348208660142908</v>
      </c>
      <c r="F73" s="16">
        <v>0.44617438992226471</v>
      </c>
      <c r="G73" s="16">
        <v>0.38306202286088448</v>
      </c>
      <c r="H73" s="16">
        <v>0.29592679871043359</v>
      </c>
      <c r="I73" s="16">
        <v>0.52245255128945478</v>
      </c>
      <c r="J73" s="16">
        <v>0.50968192032513704</v>
      </c>
      <c r="K73" s="16">
        <v>0.50064969054809105</v>
      </c>
      <c r="L73" s="16">
        <v>0.49387483670330018</v>
      </c>
      <c r="M73" s="16">
        <v>0.46532677263017452</v>
      </c>
      <c r="N73" s="16">
        <v>0.37107471800639941</v>
      </c>
      <c r="O73" s="16">
        <v>0.30499791000507093</v>
      </c>
      <c r="P73">
        <f t="shared" si="2"/>
        <v>0.42686284389048762</v>
      </c>
    </row>
    <row r="74" spans="1:16" x14ac:dyDescent="0.2">
      <c r="A74" s="13">
        <v>2023</v>
      </c>
      <c r="B74" s="16">
        <v>0.46685032841695928</v>
      </c>
      <c r="C74" s="16">
        <v>0.45494850516815732</v>
      </c>
      <c r="D74" s="16">
        <v>0.45834917343773768</v>
      </c>
      <c r="E74" s="16">
        <v>0.45626412788887188</v>
      </c>
      <c r="F74" s="16">
        <v>0.44891159963977728</v>
      </c>
      <c r="G74" s="16">
        <v>0.38541204813142399</v>
      </c>
      <c r="H74" s="16">
        <v>0.297742263083554</v>
      </c>
      <c r="I74" s="16">
        <v>0.52383674465505703</v>
      </c>
      <c r="J74" s="16">
        <v>0.51103227899587222</v>
      </c>
      <c r="K74" s="16">
        <v>0.50197611909827633</v>
      </c>
      <c r="L74" s="16">
        <v>0.49518331585746522</v>
      </c>
      <c r="M74" s="16">
        <v>0.4665596161294015</v>
      </c>
      <c r="N74" s="16">
        <v>0.37205784874533337</v>
      </c>
      <c r="O74" s="16">
        <v>0.30580597589068981</v>
      </c>
      <c r="P74">
        <f t="shared" si="2"/>
        <v>0.42884357496777081</v>
      </c>
    </row>
    <row r="75" spans="1:16" x14ac:dyDescent="0.2">
      <c r="A75" s="13">
        <v>2024</v>
      </c>
      <c r="B75" s="16">
        <v>0.46925708594089532</v>
      </c>
      <c r="C75" s="16">
        <v>0.45729390512006418</v>
      </c>
      <c r="D75" s="16">
        <v>0.46071210488410019</v>
      </c>
      <c r="E75" s="16">
        <v>0.45861631028193611</v>
      </c>
      <c r="F75" s="16">
        <v>0.45122587748055498</v>
      </c>
      <c r="G75" s="16">
        <v>0.38739896618672709</v>
      </c>
      <c r="H75" s="16">
        <v>0.29927721633998622</v>
      </c>
      <c r="I75" s="16">
        <v>0.52500706347018811</v>
      </c>
      <c r="J75" s="16">
        <v>0.51217399098410243</v>
      </c>
      <c r="K75" s="16">
        <v>0.50309759845786961</v>
      </c>
      <c r="L75" s="16">
        <v>0.4962896192189612</v>
      </c>
      <c r="M75" s="16">
        <v>0.46760197045583601</v>
      </c>
      <c r="N75" s="16">
        <v>0.37288907394124932</v>
      </c>
      <c r="O75" s="16">
        <v>0.30648918586214768</v>
      </c>
      <c r="P75">
        <f t="shared" si="2"/>
        <v>0.43051825923159165</v>
      </c>
    </row>
    <row r="76" spans="1:16" x14ac:dyDescent="0.2">
      <c r="A76" s="13">
        <v>2025</v>
      </c>
      <c r="B76" s="16">
        <v>0.47134191413783127</v>
      </c>
      <c r="C76" s="16">
        <v>0.45932558297053222</v>
      </c>
      <c r="D76" s="16">
        <v>0.46275896920583159</v>
      </c>
      <c r="E76" s="16">
        <v>0.46065386335017239</v>
      </c>
      <c r="F76" s="16">
        <v>0.45323059613210698</v>
      </c>
      <c r="G76" s="16">
        <v>0.38912011289365539</v>
      </c>
      <c r="H76" s="16">
        <v>0.30060685333007042</v>
      </c>
      <c r="I76" s="16">
        <v>0.52602083974009661</v>
      </c>
      <c r="J76" s="16">
        <v>0.51316298689339934</v>
      </c>
      <c r="K76" s="16">
        <v>0.50406906806704654</v>
      </c>
      <c r="L76" s="16">
        <v>0.49724794278063023</v>
      </c>
      <c r="M76" s="16">
        <v>0.46850489884365087</v>
      </c>
      <c r="N76" s="16">
        <v>0.37360911395741808</v>
      </c>
      <c r="O76" s="16">
        <v>0.3070810092588786</v>
      </c>
      <c r="P76">
        <f t="shared" si="2"/>
        <v>0.43196893672587838</v>
      </c>
    </row>
    <row r="77" spans="1:16" x14ac:dyDescent="0.2">
      <c r="A77" s="13">
        <v>2026</v>
      </c>
      <c r="B77" s="16">
        <v>0.47318086293504502</v>
      </c>
      <c r="C77" s="16">
        <v>0.4611176498396079</v>
      </c>
      <c r="D77" s="16">
        <v>0.4645644314919038</v>
      </c>
      <c r="E77" s="16">
        <v>0.46245111252859361</v>
      </c>
      <c r="F77" s="16">
        <v>0.4549988833024558</v>
      </c>
      <c r="G77" s="16">
        <v>0.39063827188209671</v>
      </c>
      <c r="H77" s="16">
        <v>0.30177967627406138</v>
      </c>
      <c r="I77" s="16">
        <v>0.52691505378369596</v>
      </c>
      <c r="J77" s="16">
        <v>0.51403534310986065</v>
      </c>
      <c r="K77" s="16">
        <v>0.5049259649911918</v>
      </c>
      <c r="L77" s="16">
        <v>0.49809324406908301</v>
      </c>
      <c r="M77" s="16">
        <v>0.46930133812588182</v>
      </c>
      <c r="N77" s="16">
        <v>0.37424423426307463</v>
      </c>
      <c r="O77" s="16">
        <v>0.30760303449106829</v>
      </c>
      <c r="P77">
        <f t="shared" si="2"/>
        <v>0.43324852496110283</v>
      </c>
    </row>
    <row r="78" spans="1:16" x14ac:dyDescent="0.2">
      <c r="A78" s="13">
        <v>2027</v>
      </c>
      <c r="B78" s="16">
        <v>0.4748258586890009</v>
      </c>
      <c r="C78" s="16">
        <v>0.46272070827978917</v>
      </c>
      <c r="D78" s="16">
        <v>0.46617947254090758</v>
      </c>
      <c r="E78" s="16">
        <v>0.46405880670245148</v>
      </c>
      <c r="F78" s="16">
        <v>0.45658067007727288</v>
      </c>
      <c r="G78" s="16">
        <v>0.39199631137378871</v>
      </c>
      <c r="H78" s="16">
        <v>0.3028288021474575</v>
      </c>
      <c r="I78" s="16">
        <v>0.52771495550313341</v>
      </c>
      <c r="J78" s="16">
        <v>0.5148156923366527</v>
      </c>
      <c r="K78" s="16">
        <v>0.50569248540977685</v>
      </c>
      <c r="L78" s="16">
        <v>0.49884939183808291</v>
      </c>
      <c r="M78" s="16">
        <v>0.47001377734090433</v>
      </c>
      <c r="N78" s="16">
        <v>0.37481236873622531</v>
      </c>
      <c r="O78" s="16">
        <v>0.30807000197363821</v>
      </c>
      <c r="P78">
        <f t="shared" si="2"/>
        <v>0.43439315564192732</v>
      </c>
    </row>
    <row r="79" spans="1:16" x14ac:dyDescent="0.2">
      <c r="A79" s="13">
        <v>2028</v>
      </c>
      <c r="B79" s="16">
        <v>0.47631393835630298</v>
      </c>
      <c r="C79" s="16">
        <v>0.46417085103219091</v>
      </c>
      <c r="D79" s="16">
        <v>0.46764045488150102</v>
      </c>
      <c r="E79" s="16">
        <v>0.46551314298605878</v>
      </c>
      <c r="F79" s="16">
        <v>0.45801157026771561</v>
      </c>
      <c r="G79" s="16">
        <v>0.39322480752651162</v>
      </c>
      <c r="H79" s="16">
        <v>0.30377785194098239</v>
      </c>
      <c r="I79" s="16">
        <v>0.52843855462591072</v>
      </c>
      <c r="J79" s="16">
        <v>0.515521604078365</v>
      </c>
      <c r="K79" s="16">
        <v>0.50638588747280677</v>
      </c>
      <c r="L79" s="16">
        <v>0.49953341069820378</v>
      </c>
      <c r="M79" s="16">
        <v>0.47065825700446218</v>
      </c>
      <c r="N79" s="16">
        <v>0.37532630888212293</v>
      </c>
      <c r="O79" s="16">
        <v>0.30849242544460009</v>
      </c>
      <c r="P79">
        <f t="shared" si="2"/>
        <v>0.43542860004268585</v>
      </c>
    </row>
    <row r="80" spans="1:16" x14ac:dyDescent="0.2">
      <c r="A80" s="13">
        <v>2029</v>
      </c>
      <c r="B80" s="16">
        <v>0.47767244865591701</v>
      </c>
      <c r="C80" s="16">
        <v>0.46549472764198291</v>
      </c>
      <c r="D80" s="16">
        <v>0.46897422725999782</v>
      </c>
      <c r="E80" s="16">
        <v>0.46684084798989423</v>
      </c>
      <c r="F80" s="16">
        <v>0.45931787979478539</v>
      </c>
      <c r="G80" s="16">
        <v>0.39434633664432811</v>
      </c>
      <c r="H80" s="16">
        <v>0.3046442665205778</v>
      </c>
      <c r="I80" s="16">
        <v>0.52909914886873566</v>
      </c>
      <c r="J80" s="16">
        <v>0.5161660510073881</v>
      </c>
      <c r="K80" s="16">
        <v>0.50701891395996224</v>
      </c>
      <c r="L80" s="16">
        <v>0.50015787099224795</v>
      </c>
      <c r="M80" s="16">
        <v>0.47124662084013141</v>
      </c>
      <c r="N80" s="16">
        <v>0.37579549947515939</v>
      </c>
      <c r="O80" s="16">
        <v>0.30887806785925709</v>
      </c>
      <c r="P80">
        <f t="shared" si="2"/>
        <v>0.43637388671921046</v>
      </c>
    </row>
    <row r="81" spans="1:16" x14ac:dyDescent="0.2">
      <c r="A81" s="13">
        <v>2030</v>
      </c>
      <c r="B81" s="16">
        <v>0.47892215698769569</v>
      </c>
      <c r="C81" s="16">
        <v>0.46671257606755179</v>
      </c>
      <c r="D81" s="46">
        <v>0.47020117891032948</v>
      </c>
      <c r="E81" s="16">
        <v>0.46806221819658972</v>
      </c>
      <c r="F81" s="16">
        <v>0.4605195680707781</v>
      </c>
      <c r="G81" s="16">
        <v>0.39537804342142518</v>
      </c>
      <c r="H81" s="16">
        <v>0.30544129067210818</v>
      </c>
      <c r="I81" s="16">
        <v>0.52970683666427021</v>
      </c>
      <c r="J81" s="16">
        <v>0.51675888471414622</v>
      </c>
      <c r="K81" s="16">
        <v>0.50760124187860922</v>
      </c>
      <c r="L81" s="16">
        <v>0.50073231877711466</v>
      </c>
      <c r="M81" s="16">
        <v>0.47178786310216059</v>
      </c>
      <c r="N81" s="46">
        <v>0.37622711298112732</v>
      </c>
      <c r="O81" s="16">
        <v>0.3092328244914454</v>
      </c>
      <c r="P81">
        <f t="shared" si="2"/>
        <v>0.43724346616657145</v>
      </c>
    </row>
    <row r="82" spans="1:16" x14ac:dyDescent="0.2">
      <c r="A82" s="13">
        <v>2031</v>
      </c>
      <c r="B82" s="16">
        <v>0.48007920617985278</v>
      </c>
      <c r="C82" s="16">
        <v>0.46784012759388982</v>
      </c>
      <c r="D82" s="16">
        <v>0.47133715870636028</v>
      </c>
      <c r="E82" s="16">
        <v>0.46919303038295829</v>
      </c>
      <c r="F82" s="16">
        <v>0.46163215763556309</v>
      </c>
      <c r="G82" s="16">
        <v>0.39633325469963132</v>
      </c>
      <c r="H82" s="16">
        <v>0.30617921977701001</v>
      </c>
      <c r="I82" s="16">
        <v>0.53026946768386674</v>
      </c>
      <c r="J82" s="16">
        <v>0.51730776299561831</v>
      </c>
      <c r="K82" s="16">
        <v>0.50814039331955552</v>
      </c>
      <c r="L82" s="16">
        <v>0.50126417435374382</v>
      </c>
      <c r="M82" s="16">
        <v>0.47228897516656593</v>
      </c>
      <c r="N82" s="16">
        <v>0.37662672467107527</v>
      </c>
      <c r="O82" s="16">
        <v>0.30956127783071502</v>
      </c>
      <c r="P82">
        <f t="shared" si="2"/>
        <v>0.4380485709830314</v>
      </c>
    </row>
    <row r="83" spans="1:16" x14ac:dyDescent="0.2">
      <c r="A83" s="13">
        <v>2032</v>
      </c>
      <c r="B83" s="16">
        <v>0.48115639320708647</v>
      </c>
      <c r="C83" s="16">
        <v>0.46888985295123981</v>
      </c>
      <c r="D83" s="16">
        <v>0.47239473059507359</v>
      </c>
      <c r="E83" s="16">
        <v>0.47024579134217309</v>
      </c>
      <c r="F83" s="16">
        <v>0.46266795373995129</v>
      </c>
      <c r="G83" s="16">
        <v>0.39722253512446137</v>
      </c>
      <c r="H83" s="16">
        <v>0.30686621533796488</v>
      </c>
      <c r="I83" s="16">
        <v>0.53079326463177234</v>
      </c>
      <c r="J83" s="16">
        <v>0.51781875645064135</v>
      </c>
      <c r="K83" s="16">
        <v>0.50864233130269243</v>
      </c>
      <c r="L83" s="16">
        <v>0.50175932004970059</v>
      </c>
      <c r="M83" s="16">
        <v>0.47275549933738459</v>
      </c>
      <c r="N83" s="16">
        <v>0.37699875425396662</v>
      </c>
      <c r="O83" s="16">
        <v>0.3098670605740167</v>
      </c>
      <c r="P83">
        <f t="shared" si="2"/>
        <v>0.43879810563525928</v>
      </c>
    </row>
    <row r="84" spans="1:16" x14ac:dyDescent="0.2">
      <c r="A84" s="13">
        <v>2033</v>
      </c>
      <c r="B84" s="16">
        <v>0.4821640343767889</v>
      </c>
      <c r="C84" s="16">
        <v>0.4698718054443578</v>
      </c>
      <c r="D84" s="16">
        <v>0.47338402302809179</v>
      </c>
      <c r="E84" s="16">
        <v>0.47123058345119467</v>
      </c>
      <c r="F84" s="16">
        <v>0.46363687628711509</v>
      </c>
      <c r="G84" s="16">
        <v>0.39805440140655962</v>
      </c>
      <c r="H84" s="16">
        <v>0.30750885676709422</v>
      </c>
      <c r="I84" s="16">
        <v>0.53128324395377513</v>
      </c>
      <c r="J84" s="16">
        <v>0.51829675890491522</v>
      </c>
      <c r="K84" s="16">
        <v>0.50911186292873245</v>
      </c>
      <c r="L84" s="16">
        <v>0.50222249791541274</v>
      </c>
      <c r="M84" s="16">
        <v>0.47319190355438079</v>
      </c>
      <c r="N84" s="16">
        <v>0.37734676468724399</v>
      </c>
      <c r="O84" s="16">
        <v>0.31015310122744583</v>
      </c>
      <c r="P84">
        <f t="shared" si="2"/>
        <v>0.43949924847731814</v>
      </c>
    </row>
    <row r="85" spans="1:16" x14ac:dyDescent="0.2">
      <c r="A85" s="13">
        <v>2034</v>
      </c>
      <c r="B85" s="16">
        <v>0.48311056776124089</v>
      </c>
      <c r="C85" s="16">
        <v>0.47079420802637678</v>
      </c>
      <c r="D85" s="16">
        <v>0.47431332042382451</v>
      </c>
      <c r="E85" s="16">
        <v>0.47215565344233967</v>
      </c>
      <c r="F85" s="16">
        <v>0.46454703911631912</v>
      </c>
      <c r="G85" s="16">
        <v>0.39883581966444842</v>
      </c>
      <c r="H85" s="16">
        <v>0.30811252559801589</v>
      </c>
      <c r="I85" s="16">
        <v>0.53174350877811127</v>
      </c>
      <c r="J85" s="16">
        <v>0.51874577319137394</v>
      </c>
      <c r="K85" s="16">
        <v>0.50955292009517816</v>
      </c>
      <c r="L85" s="16">
        <v>0.50265758664145732</v>
      </c>
      <c r="M85" s="16">
        <v>0.47360184230333502</v>
      </c>
      <c r="N85" s="16">
        <v>0.37767367023967607</v>
      </c>
      <c r="O85" s="16">
        <v>0.31042179511959911</v>
      </c>
      <c r="P85">
        <f t="shared" si="2"/>
        <v>0.44015787093859976</v>
      </c>
    </row>
    <row r="86" spans="1:16" x14ac:dyDescent="0.2">
      <c r="A86" s="13">
        <v>2035</v>
      </c>
      <c r="B86" s="16">
        <v>0.48400298317400259</v>
      </c>
      <c r="C86" s="16">
        <v>0.47166387231343371</v>
      </c>
      <c r="D86" s="16">
        <v>0.47518948531416411</v>
      </c>
      <c r="E86" s="16">
        <v>0.47302783262961601</v>
      </c>
      <c r="F86" s="16">
        <v>0.46540516345746402</v>
      </c>
      <c r="G86" s="16">
        <v>0.39957256039500089</v>
      </c>
      <c r="H86" s="16">
        <v>0.3086816797110854</v>
      </c>
      <c r="I86" s="16">
        <v>0.53217745799737448</v>
      </c>
      <c r="J86" s="16">
        <v>0.51916911512137653</v>
      </c>
      <c r="K86" s="16">
        <v>0.50996875985287771</v>
      </c>
      <c r="L86" s="16">
        <v>0.50306779920386557</v>
      </c>
      <c r="M86" s="16">
        <v>0.47398834283661168</v>
      </c>
      <c r="N86" s="16">
        <v>0.37798188499290059</v>
      </c>
      <c r="O86" s="16">
        <v>0.31067512645963558</v>
      </c>
      <c r="P86">
        <f t="shared" si="2"/>
        <v>0.44077883671254259</v>
      </c>
    </row>
    <row r="87" spans="1:16" x14ac:dyDescent="0.2">
      <c r="A87" s="13">
        <v>2036</v>
      </c>
      <c r="B87" s="16">
        <v>0.48484713573782118</v>
      </c>
      <c r="C87" s="16">
        <v>0.47248650415851629</v>
      </c>
      <c r="D87" s="16">
        <v>0.47601826620244908</v>
      </c>
      <c r="E87" s="16">
        <v>0.47385284336623013</v>
      </c>
      <c r="F87" s="16">
        <v>0.46621687945014367</v>
      </c>
      <c r="G87" s="16">
        <v>0.40026945734195157</v>
      </c>
      <c r="H87" s="16">
        <v>0.30922005331701469</v>
      </c>
      <c r="I87" s="16">
        <v>0.53258793874520749</v>
      </c>
      <c r="J87" s="16">
        <v>0.5195695622343165</v>
      </c>
      <c r="K87" s="16">
        <v>0.51036211051959623</v>
      </c>
      <c r="L87" s="16">
        <v>0.50345582700046743</v>
      </c>
      <c r="M87" s="16">
        <v>0.47435394097781042</v>
      </c>
      <c r="N87" s="16">
        <v>0.37827343113881029</v>
      </c>
      <c r="O87" s="16">
        <v>0.31091475735028268</v>
      </c>
      <c r="P87">
        <f t="shared" si="2"/>
        <v>0.44136621994530756</v>
      </c>
    </row>
    <row r="88" spans="1:16" x14ac:dyDescent="0.2">
      <c r="A88" s="13">
        <v>2037</v>
      </c>
      <c r="B88" s="16">
        <v>0.48564797892795852</v>
      </c>
      <c r="C88" s="16">
        <v>0.47326693075361481</v>
      </c>
      <c r="D88" s="16">
        <v>0.47680452636316772</v>
      </c>
      <c r="E88" s="16">
        <v>0.47463552680347382</v>
      </c>
      <c r="F88" s="16">
        <v>0.46698695023228098</v>
      </c>
      <c r="G88" s="16">
        <v>0.40093059988669288</v>
      </c>
      <c r="H88" s="16">
        <v>0.30973080558448141</v>
      </c>
      <c r="I88" s="16">
        <v>0.53297735971681193</v>
      </c>
      <c r="J88" s="16">
        <v>0.51994946434816847</v>
      </c>
      <c r="K88" s="16">
        <v>0.51073528027146264</v>
      </c>
      <c r="L88" s="16">
        <v>0.50382394697286548</v>
      </c>
      <c r="M88" s="16">
        <v>0.47470078205163418</v>
      </c>
      <c r="N88" s="16">
        <v>0.37855001946605121</v>
      </c>
      <c r="O88" s="16">
        <v>0.31114209394220549</v>
      </c>
      <c r="P88">
        <f t="shared" si="2"/>
        <v>0.44192346739336691</v>
      </c>
    </row>
    <row r="89" spans="1:16" x14ac:dyDescent="0.2">
      <c r="A89" s="13">
        <v>2038</v>
      </c>
      <c r="B89" s="16">
        <v>0.48640974069793869</v>
      </c>
      <c r="C89" s="16">
        <v>0.47400927226534062</v>
      </c>
      <c r="D89" s="16">
        <v>0.47755241676052662</v>
      </c>
      <c r="E89" s="16">
        <v>0.47538001502268018</v>
      </c>
      <c r="F89" s="16">
        <v>0.46771944129824172</v>
      </c>
      <c r="G89" s="16">
        <v>0.4015594784503041</v>
      </c>
      <c r="H89" s="16">
        <v>0.31021663296751761</v>
      </c>
      <c r="I89" s="16">
        <v>0.53334777681250567</v>
      </c>
      <c r="J89" s="16">
        <v>0.52031082710960674</v>
      </c>
      <c r="K89" s="16">
        <v>0.51109023921247099</v>
      </c>
      <c r="L89" s="16">
        <v>0.50417410256536155</v>
      </c>
      <c r="M89" s="16">
        <v>0.4750306971630463</v>
      </c>
      <c r="N89" s="16">
        <v>0.37881311018881653</v>
      </c>
      <c r="O89" s="16">
        <v>0.31135833643109351</v>
      </c>
      <c r="P89">
        <f t="shared" si="2"/>
        <v>0.44245352097636353</v>
      </c>
    </row>
    <row r="90" spans="1:16" x14ac:dyDescent="0.2">
      <c r="A90" s="13">
        <v>2039</v>
      </c>
      <c r="B90" s="16">
        <v>0.48713605859526071</v>
      </c>
      <c r="C90" s="16">
        <v>0.47471707350601661</v>
      </c>
      <c r="D90" s="16">
        <v>0.47826550870376122</v>
      </c>
      <c r="E90" s="16">
        <v>0.47608986308708112</v>
      </c>
      <c r="F90" s="16">
        <v>0.46841785042272371</v>
      </c>
      <c r="G90" s="16">
        <v>0.4021590960394158</v>
      </c>
      <c r="H90" s="16">
        <v>0.3106798553780063</v>
      </c>
      <c r="I90" s="16">
        <v>0.53370095883958923</v>
      </c>
      <c r="J90" s="16">
        <v>0.52065537608988066</v>
      </c>
      <c r="K90" s="16">
        <v>0.51142868233449257</v>
      </c>
      <c r="L90" s="16">
        <v>0.5045079658329864</v>
      </c>
      <c r="M90" s="16">
        <v>0.47534526171519209</v>
      </c>
      <c r="N90" s="16">
        <v>0.37906395961194878</v>
      </c>
      <c r="O90" s="16">
        <v>0.31156451741316737</v>
      </c>
      <c r="P90">
        <f t="shared" si="2"/>
        <v>0.44295891179412544</v>
      </c>
    </row>
    <row r="91" spans="1:16" x14ac:dyDescent="0.2">
      <c r="A91" s="13">
        <v>2040</v>
      </c>
      <c r="B91" s="16">
        <v>0.48783008481778167</v>
      </c>
      <c r="C91" s="16">
        <v>0.47539340631176641</v>
      </c>
      <c r="D91" s="16">
        <v>0.47894689699048532</v>
      </c>
      <c r="E91" s="16">
        <v>0.47676815171595349</v>
      </c>
      <c r="F91" s="16">
        <v>0.46908520868034842</v>
      </c>
      <c r="G91" s="16">
        <v>0.40273205497635339</v>
      </c>
      <c r="H91" s="16">
        <v>0.31112248318729457</v>
      </c>
      <c r="I91" s="16">
        <v>0.53403843859745126</v>
      </c>
      <c r="J91" s="16">
        <v>0.52098460662121504</v>
      </c>
      <c r="K91" s="16">
        <v>0.51175207847051085</v>
      </c>
      <c r="L91" s="16">
        <v>0.5048269857322929</v>
      </c>
      <c r="M91" s="16">
        <v>0.47564584090877893</v>
      </c>
      <c r="N91" s="16">
        <v>0.3793036564144095</v>
      </c>
      <c r="O91" s="16">
        <v>0.31176153170769588</v>
      </c>
      <c r="P91">
        <f t="shared" si="2"/>
        <v>0.44344183322762087</v>
      </c>
    </row>
    <row r="92" spans="1:16" x14ac:dyDescent="0.2">
      <c r="A92" s="13">
        <v>2041</v>
      </c>
      <c r="B92" s="16">
        <v>0.48849456889487458</v>
      </c>
      <c r="C92" s="16">
        <v>0.47604095011580849</v>
      </c>
      <c r="D92" s="16">
        <v>0.47959928108225802</v>
      </c>
      <c r="E92" s="16">
        <v>0.47741756809091651</v>
      </c>
      <c r="F92" s="16">
        <v>0.46972415994979372</v>
      </c>
      <c r="G92" s="16">
        <v>0.40328062515723229</v>
      </c>
      <c r="H92" s="16">
        <v>0.31154626995760171</v>
      </c>
      <c r="I92" s="16">
        <v>0.53436155308241406</v>
      </c>
      <c r="J92" s="16">
        <v>0.52129982301890365</v>
      </c>
      <c r="K92" s="16">
        <v>0.51206170882164792</v>
      </c>
      <c r="L92" s="16">
        <v>0.50513242612703035</v>
      </c>
      <c r="M92" s="16">
        <v>0.47593362555086122</v>
      </c>
      <c r="N92" s="16">
        <v>0.37953315020498513</v>
      </c>
      <c r="O92" s="16">
        <v>0.31195015982782431</v>
      </c>
      <c r="P92">
        <f t="shared" si="2"/>
        <v>0.4439041984706501</v>
      </c>
    </row>
    <row r="93" spans="1:16" x14ac:dyDescent="0.2">
      <c r="A93" s="13">
        <v>2042</v>
      </c>
      <c r="B93" s="16">
        <v>0.48913192347912798</v>
      </c>
      <c r="C93" s="16">
        <v>0.47666205606287171</v>
      </c>
      <c r="D93" s="16">
        <v>0.4802250296982436</v>
      </c>
      <c r="E93" s="16">
        <v>0.47804047015575268</v>
      </c>
      <c r="F93" s="16">
        <v>0.47033702417744699</v>
      </c>
      <c r="G93" s="16">
        <v>0.40380679836682609</v>
      </c>
      <c r="H93" s="16">
        <v>0.31195275440186843</v>
      </c>
      <c r="I93" s="16">
        <v>0.53467147547984872</v>
      </c>
      <c r="J93" s="16">
        <v>0.52160216979142182</v>
      </c>
      <c r="K93" s="16">
        <v>0.51235869761419306</v>
      </c>
      <c r="L93" s="16">
        <v>0.50542539603031811</v>
      </c>
      <c r="M93" s="16">
        <v>0.47620966054888753</v>
      </c>
      <c r="N93" s="16">
        <v>0.37975327424485839</v>
      </c>
      <c r="O93" s="16">
        <v>0.3121310866569651</v>
      </c>
      <c r="P93">
        <f t="shared" si="2"/>
        <v>0.44434768630941585</v>
      </c>
    </row>
    <row r="94" spans="1:16" x14ac:dyDescent="0.2">
      <c r="A94" s="13">
        <v>2043</v>
      </c>
      <c r="B94" s="16">
        <v>0.48974427722665331</v>
      </c>
      <c r="C94" s="16">
        <v>0.47725879854137743</v>
      </c>
      <c r="D94" s="16">
        <v>0.48082623273258962</v>
      </c>
      <c r="E94" s="16">
        <v>0.478638938297612</v>
      </c>
      <c r="F94" s="16">
        <v>0.47092584822578631</v>
      </c>
      <c r="G94" s="16">
        <v>0.40431233193432942</v>
      </c>
      <c r="H94" s="16">
        <v>0.31234329410913197</v>
      </c>
      <c r="I94" s="16">
        <v>0.53496924087794873</v>
      </c>
      <c r="J94" s="16">
        <v>0.52189265672566187</v>
      </c>
      <c r="K94" s="16">
        <v>0.51264403674029502</v>
      </c>
      <c r="L94" s="16">
        <v>0.50570687391189717</v>
      </c>
      <c r="M94" s="16">
        <v>0.47647486781289039</v>
      </c>
      <c r="N94" s="16">
        <v>0.37996476371095311</v>
      </c>
      <c r="O94" s="16">
        <v>0.31230491646001263</v>
      </c>
      <c r="P94">
        <f t="shared" si="2"/>
        <v>0.44477377791801104</v>
      </c>
    </row>
    <row r="95" spans="1:16" x14ac:dyDescent="0.2">
      <c r="A95" s="13">
        <v>2044</v>
      </c>
      <c r="B95" s="16">
        <v>0.49033351769208833</v>
      </c>
      <c r="C95" s="16">
        <v>0.47783301698488428</v>
      </c>
      <c r="D95" s="16">
        <v>0.48140474336833022</v>
      </c>
      <c r="E95" s="16">
        <v>0.47921481726933768</v>
      </c>
      <c r="F95" s="16">
        <v>0.47149244712014249</v>
      </c>
      <c r="G95" s="16">
        <v>0.40479878414567361</v>
      </c>
      <c r="H95" s="16">
        <v>0.31271909290159278</v>
      </c>
      <c r="I95" s="16">
        <v>0.53525576712601353</v>
      </c>
      <c r="J95" s="16">
        <v>0.52217217923536496</v>
      </c>
      <c r="K95" s="16">
        <v>0.51291860574579329</v>
      </c>
      <c r="L95" s="16">
        <v>0.50597772741548319</v>
      </c>
      <c r="M95" s="16">
        <v>0.47673006483309199</v>
      </c>
      <c r="N95" s="16">
        <v>0.38016827051064173</v>
      </c>
      <c r="O95" s="16">
        <v>0.31247218506001412</v>
      </c>
      <c r="P95">
        <f t="shared" si="2"/>
        <v>0.44518378670587455</v>
      </c>
    </row>
    <row r="96" spans="1:16" x14ac:dyDescent="0.2">
      <c r="A96" s="13">
        <v>2045</v>
      </c>
      <c r="B96" s="16">
        <v>0.49090132641881051</v>
      </c>
      <c r="C96" s="16">
        <v>0.4783863500677154</v>
      </c>
      <c r="D96" s="16">
        <v>0.48196221252862048</v>
      </c>
      <c r="E96" s="16">
        <v>0.47976975048398068</v>
      </c>
      <c r="F96" s="16">
        <v>0.47203843779057131</v>
      </c>
      <c r="G96" s="16">
        <v>0.40526754321253539</v>
      </c>
      <c r="H96" s="16">
        <v>0.31308122321403392</v>
      </c>
      <c r="I96" s="16">
        <v>0.53553187189754525</v>
      </c>
      <c r="J96" s="16">
        <v>0.52244153500713397</v>
      </c>
      <c r="K96" s="16">
        <v>0.51318318818124131</v>
      </c>
      <c r="L96" s="16">
        <v>0.50623872948852633</v>
      </c>
      <c r="M96" s="16">
        <v>0.47697597987729567</v>
      </c>
      <c r="N96" s="16">
        <v>0.38036437540090112</v>
      </c>
      <c r="O96" s="16">
        <v>0.3126333697992823</v>
      </c>
      <c r="P96">
        <f t="shared" si="2"/>
        <v>0.44557888273447116</v>
      </c>
    </row>
    <row r="97" spans="1:16" x14ac:dyDescent="0.2">
      <c r="A97" s="13">
        <v>2046</v>
      </c>
      <c r="B97" s="16">
        <v>0.49144920786879998</v>
      </c>
      <c r="C97" s="16">
        <v>0.47892026389728742</v>
      </c>
      <c r="D97" s="16">
        <v>0.48250011727979858</v>
      </c>
      <c r="E97" s="16">
        <v>0.48030520828865558</v>
      </c>
      <c r="F97" s="16">
        <v>0.47256526689008532</v>
      </c>
      <c r="G97" s="16">
        <v>0.40571985115561793</v>
      </c>
      <c r="H97" s="16">
        <v>0.31343064454436592</v>
      </c>
      <c r="I97" s="16">
        <v>0.53579828675779062</v>
      </c>
      <c r="J97" s="16">
        <v>0.52270143772411348</v>
      </c>
      <c r="K97" s="16">
        <v>0.51343848508238588</v>
      </c>
      <c r="L97" s="16">
        <v>0.50649057168027045</v>
      </c>
      <c r="M97" s="16">
        <v>0.47721326452026042</v>
      </c>
      <c r="N97" s="16">
        <v>0.38055359797985933</v>
      </c>
      <c r="O97" s="16">
        <v>0.31278889775176072</v>
      </c>
      <c r="P97">
        <f t="shared" si="2"/>
        <v>0.44596011284743908</v>
      </c>
    </row>
    <row r="98" spans="1:16" x14ac:dyDescent="0.2">
      <c r="A98" s="13">
        <v>2047</v>
      </c>
      <c r="B98" s="16">
        <v>0.49197851344604421</v>
      </c>
      <c r="C98" s="16">
        <v>0.47943607542506539</v>
      </c>
      <c r="D98" s="16">
        <v>0.48301978441733401</v>
      </c>
      <c r="E98" s="16">
        <v>0.48082251144319549</v>
      </c>
      <c r="F98" s="16">
        <v>0.47307423389495962</v>
      </c>
      <c r="G98" s="16">
        <v>0.40615682363736549</v>
      </c>
      <c r="H98" s="16">
        <v>0.31376821877498878</v>
      </c>
      <c r="I98" s="16">
        <v>0.53605566884545097</v>
      </c>
      <c r="J98" s="16">
        <v>0.52295252846215701</v>
      </c>
      <c r="K98" s="16">
        <v>0.51368512616437834</v>
      </c>
      <c r="L98" s="16">
        <v>0.50673387518448321</v>
      </c>
      <c r="M98" s="16">
        <v>0.47744250404811461</v>
      </c>
      <c r="N98" s="16">
        <v>0.38073640498379241</v>
      </c>
      <c r="O98" s="16">
        <v>0.31293915254258398</v>
      </c>
      <c r="P98">
        <f t="shared" si="2"/>
        <v>0.44632841738669904</v>
      </c>
    </row>
    <row r="99" spans="1:16" x14ac:dyDescent="0.2">
      <c r="A99" s="13">
        <v>2048</v>
      </c>
      <c r="B99" s="16">
        <v>0.49249046157936538</v>
      </c>
      <c r="C99" s="16">
        <v>0.47993497201740132</v>
      </c>
      <c r="D99" s="16">
        <v>0.48352241018295439</v>
      </c>
      <c r="E99" s="16">
        <v>0.48132285074758491</v>
      </c>
      <c r="F99" s="16">
        <v>0.47356651041587611</v>
      </c>
      <c r="G99" s="16">
        <v>0.40657946654150451</v>
      </c>
      <c r="H99" s="16">
        <v>0.3140947229809799</v>
      </c>
      <c r="I99" s="16">
        <v>0.53630461063823165</v>
      </c>
      <c r="J99" s="16">
        <v>0.52319538521667086</v>
      </c>
      <c r="K99" s="16">
        <v>0.51392367917979098</v>
      </c>
      <c r="L99" s="16">
        <v>0.50696920007083845</v>
      </c>
      <c r="M99" s="16">
        <v>0.47766422615612508</v>
      </c>
      <c r="N99" s="16">
        <v>0.38091321722315857</v>
      </c>
      <c r="O99" s="16">
        <v>0.31308448004902201</v>
      </c>
      <c r="P99">
        <f t="shared" si="2"/>
        <v>0.44668464416660469</v>
      </c>
    </row>
    <row r="100" spans="1:16" x14ac:dyDescent="0.2">
      <c r="A100" s="13">
        <v>2049</v>
      </c>
      <c r="B100" s="16">
        <v>0.49298615461574652</v>
      </c>
      <c r="C100" s="16">
        <v>0.48041802791818339</v>
      </c>
      <c r="D100" s="16">
        <v>0.48400907685035199</v>
      </c>
      <c r="E100" s="16">
        <v>0.48180730355221713</v>
      </c>
      <c r="F100" s="16">
        <v>0.4740431564421233</v>
      </c>
      <c r="G100" s="16">
        <v>0.40698868991946369</v>
      </c>
      <c r="H100" s="16">
        <v>0.31441086020411813</v>
      </c>
      <c r="I100" s="16">
        <v>0.53654564816745376</v>
      </c>
      <c r="J100" s="16">
        <v>0.52343053091643088</v>
      </c>
      <c r="K100" s="16">
        <v>0.51415465779041836</v>
      </c>
      <c r="L100" s="16">
        <v>0.50719705305019547</v>
      </c>
      <c r="M100" s="16">
        <v>0.4778789082651107</v>
      </c>
      <c r="N100" s="16">
        <v>0.38108441541706978</v>
      </c>
      <c r="O100" s="16">
        <v>0.31322519319601322</v>
      </c>
      <c r="P100">
        <f t="shared" si="2"/>
        <v>0.44702956022875773</v>
      </c>
    </row>
    <row r="101" spans="1:16" x14ac:dyDescent="0.2">
      <c r="A101" s="13">
        <v>2050</v>
      </c>
      <c r="B101" s="16">
        <v>0.4934665931133464</v>
      </c>
      <c r="C101" s="16">
        <v>0.4808862181774673</v>
      </c>
      <c r="D101" s="16">
        <v>0.48448076675792751</v>
      </c>
      <c r="E101" s="16">
        <v>0.48227684772680279</v>
      </c>
      <c r="F101" s="16">
        <v>0.47450513408540229</v>
      </c>
      <c r="G101" s="16">
        <v>0.40738531979008852</v>
      </c>
      <c r="H101" s="16">
        <v>0.31471726856851379</v>
      </c>
      <c r="I101" s="16">
        <v>0.53677926796822828</v>
      </c>
      <c r="J101" s="16">
        <v>0.5236584402038692</v>
      </c>
      <c r="K101" s="16">
        <v>0.51437852822740826</v>
      </c>
      <c r="L101" s="16">
        <v>0.50741789404460425</v>
      </c>
      <c r="M101" s="16">
        <v>0.47808698371167252</v>
      </c>
      <c r="N101" s="16">
        <v>0.38125034512969003</v>
      </c>
      <c r="O101" s="16">
        <v>0.31336157601354597</v>
      </c>
      <c r="P101">
        <f t="shared" si="2"/>
        <v>0.44736386178745752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B2" sqref="B2"/>
    </sheetView>
  </sheetViews>
  <sheetFormatPr defaultColWidth="11" defaultRowHeight="14.25" x14ac:dyDescent="0.2"/>
  <cols>
    <col min="1" max="1" width="25.375" style="73" customWidth="1"/>
    <col min="2" max="2" width="16" style="73" customWidth="1"/>
    <col min="3" max="3" width="21.375" style="73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243</v>
      </c>
      <c r="B2" t="str">
        <f>About!B1</f>
        <v>Colorado</v>
      </c>
    </row>
    <row r="3" spans="1:35" ht="15" x14ac:dyDescent="0.25">
      <c r="A3" s="67" t="s">
        <v>249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2">
      <c r="F4" s="58"/>
    </row>
    <row r="7" spans="1:35" x14ac:dyDescent="0.2">
      <c r="A7" s="58" t="s">
        <v>250</v>
      </c>
      <c r="B7" s="58" t="s">
        <v>251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1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27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29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252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32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35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38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41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43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49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52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55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57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60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63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66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68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71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74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77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79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82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85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87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90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93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96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99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102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105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107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109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111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113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117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119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121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123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125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127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129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131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133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135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253</v>
      </c>
    </row>
    <row r="61" spans="1:3" x14ac:dyDescent="0.2">
      <c r="A61" s="58" t="s">
        <v>254</v>
      </c>
      <c r="B61">
        <v>47.606200000000001</v>
      </c>
    </row>
    <row r="62" spans="1:3" x14ac:dyDescent="0.2">
      <c r="A62" s="58" t="s">
        <v>255</v>
      </c>
      <c r="B62">
        <v>41.878100000000003</v>
      </c>
    </row>
    <row r="63" spans="1:3" x14ac:dyDescent="0.2">
      <c r="A63" s="58" t="s">
        <v>256</v>
      </c>
      <c r="B63">
        <v>39.099699999999999</v>
      </c>
    </row>
    <row r="64" spans="1:3" x14ac:dyDescent="0.2">
      <c r="A64" s="71" t="s">
        <v>257</v>
      </c>
      <c r="B64">
        <v>34.052199999999999</v>
      </c>
    </row>
    <row r="65" spans="1:34" x14ac:dyDescent="0.2">
      <c r="A65" s="71" t="s">
        <v>258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254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255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256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257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258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M32" sqref="M32"/>
    </sheetView>
  </sheetViews>
  <sheetFormatPr defaultColWidth="12.625" defaultRowHeight="15" customHeight="1" x14ac:dyDescent="0.2"/>
  <cols>
    <col min="1" max="1" width="14.125" style="73" customWidth="1"/>
    <col min="2" max="2" width="11.375" style="73" customWidth="1"/>
    <col min="3" max="3" width="10" style="73" customWidth="1"/>
    <col min="4" max="4" width="11.375" style="73" customWidth="1"/>
    <col min="5" max="5" width="10" style="73" customWidth="1"/>
    <col min="6" max="6" width="11.375" style="73" customWidth="1"/>
    <col min="7" max="7" width="10" style="73" customWidth="1"/>
    <col min="8" max="8" width="11.375" style="73" customWidth="1"/>
    <col min="9" max="9" width="10" style="73" customWidth="1"/>
    <col min="10" max="10" width="11.375" style="73" customWidth="1"/>
    <col min="11" max="11" width="10" style="73" customWidth="1"/>
    <col min="12" max="12" width="11.375" style="73" customWidth="1"/>
    <col min="13" max="13" width="10" style="73" customWidth="1"/>
    <col min="14" max="14" width="11.375" style="73" customWidth="1"/>
    <col min="15" max="15" width="10" style="73" customWidth="1"/>
    <col min="16" max="16" width="11.375" style="73" customWidth="1"/>
    <col min="17" max="17" width="10" style="73" customWidth="1"/>
    <col min="18" max="18" width="11.375" style="73" customWidth="1"/>
    <col min="19" max="19" width="10" style="73" customWidth="1"/>
    <col min="20" max="26" width="7.625" style="73" customWidth="1"/>
  </cols>
  <sheetData>
    <row r="1" spans="1:26" ht="15.75" customHeight="1" x14ac:dyDescent="0.25">
      <c r="A1" s="80" t="s">
        <v>259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x14ac:dyDescent="0.25">
      <c r="A2" s="75"/>
      <c r="B2" s="78" t="s">
        <v>260</v>
      </c>
      <c r="C2" s="79"/>
      <c r="D2" s="78" t="s">
        <v>261</v>
      </c>
      <c r="E2" s="79"/>
      <c r="F2" s="78" t="s">
        <v>262</v>
      </c>
      <c r="G2" s="79"/>
      <c r="H2" s="78" t="s">
        <v>263</v>
      </c>
      <c r="I2" s="79"/>
      <c r="J2" s="78" t="s">
        <v>264</v>
      </c>
      <c r="K2" s="79"/>
      <c r="L2" s="78" t="s">
        <v>265</v>
      </c>
      <c r="M2" s="82"/>
      <c r="N2" s="82"/>
      <c r="O2" s="79"/>
      <c r="P2" s="78" t="s">
        <v>242</v>
      </c>
      <c r="Q2" s="79"/>
      <c r="R2" s="78" t="s">
        <v>266</v>
      </c>
      <c r="S2" s="79"/>
      <c r="T2" s="50"/>
      <c r="U2" s="50"/>
      <c r="V2" s="50"/>
      <c r="W2" s="50"/>
      <c r="X2" s="50"/>
      <c r="Y2" s="50"/>
      <c r="Z2" s="50"/>
    </row>
    <row r="3" spans="1:26" x14ac:dyDescent="0.25">
      <c r="A3" s="75" t="s">
        <v>267</v>
      </c>
      <c r="B3" s="78"/>
      <c r="C3" s="82"/>
      <c r="D3" s="82"/>
      <c r="E3" s="82"/>
      <c r="F3" s="82"/>
      <c r="G3" s="82"/>
      <c r="H3" s="82"/>
      <c r="I3" s="82"/>
      <c r="J3" s="82"/>
      <c r="K3" s="79"/>
      <c r="L3" s="78" t="s">
        <v>268</v>
      </c>
      <c r="M3" s="79"/>
      <c r="N3" s="78" t="s">
        <v>269</v>
      </c>
      <c r="O3" s="79"/>
      <c r="P3" s="78"/>
      <c r="Q3" s="82"/>
      <c r="R3" s="82"/>
      <c r="S3" s="79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270</v>
      </c>
      <c r="C4" s="52" t="s">
        <v>271</v>
      </c>
      <c r="D4" s="51" t="s">
        <v>270</v>
      </c>
      <c r="E4" s="52" t="s">
        <v>271</v>
      </c>
      <c r="F4" s="51" t="s">
        <v>270</v>
      </c>
      <c r="G4" s="52" t="s">
        <v>271</v>
      </c>
      <c r="H4" s="51" t="s">
        <v>270</v>
      </c>
      <c r="I4" s="52" t="s">
        <v>271</v>
      </c>
      <c r="J4" s="51" t="s">
        <v>270</v>
      </c>
      <c r="K4" s="52" t="s">
        <v>271</v>
      </c>
      <c r="L4" s="51" t="s">
        <v>270</v>
      </c>
      <c r="M4" s="52" t="s">
        <v>271</v>
      </c>
      <c r="N4" s="51" t="s">
        <v>270</v>
      </c>
      <c r="O4" s="52" t="s">
        <v>271</v>
      </c>
      <c r="P4" s="51" t="s">
        <v>270</v>
      </c>
      <c r="Q4" s="52" t="s">
        <v>271</v>
      </c>
      <c r="R4" s="51" t="s">
        <v>270</v>
      </c>
      <c r="S4" s="52" t="s">
        <v>271</v>
      </c>
      <c r="T4" s="50"/>
      <c r="U4" s="50"/>
      <c r="V4" s="50"/>
      <c r="W4" s="50"/>
      <c r="X4" s="50"/>
      <c r="Y4" s="50"/>
      <c r="Z4" s="50"/>
    </row>
    <row r="5" spans="1:26" x14ac:dyDescent="0.25">
      <c r="A5" s="83" t="s">
        <v>272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x14ac:dyDescent="0.25">
      <c r="A17" s="83" t="s">
        <v>273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x14ac:dyDescent="0.25">
      <c r="A18" s="53" t="s">
        <v>274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x14ac:dyDescent="0.25">
      <c r="A19" s="53" t="s">
        <v>275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x14ac:dyDescent="0.25">
      <c r="A20" s="53" t="s">
        <v>276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277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278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279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280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281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282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283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284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285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3" t="s">
        <v>286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274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275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276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277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278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279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280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281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282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283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284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285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3" t="s">
        <v>287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274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275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276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277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278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279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280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281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282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283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284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285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4" t="s">
        <v>288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3864"/>
  </sheetPr>
  <dimension ref="A1:AJ1000"/>
  <sheetViews>
    <sheetView tabSelected="1" workbookViewId="0">
      <selection activeCell="B15" sqref="B15"/>
    </sheetView>
  </sheetViews>
  <sheetFormatPr defaultColWidth="12.625" defaultRowHeight="15" customHeight="1" x14ac:dyDescent="0.2"/>
  <cols>
    <col min="1" max="1" width="22.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v>0.66200000000000003</v>
      </c>
      <c r="C2" s="57">
        <v>0.66200000000000003</v>
      </c>
      <c r="D2" s="57">
        <v>0.66200000000000003</v>
      </c>
      <c r="E2" s="57">
        <v>0.66200000000000003</v>
      </c>
      <c r="F2" s="57">
        <v>0.66200000000000003</v>
      </c>
      <c r="G2" s="57">
        <v>0.66200000000000003</v>
      </c>
      <c r="H2" s="57">
        <v>0.66200000000000003</v>
      </c>
      <c r="I2" s="57">
        <v>0.66200000000000003</v>
      </c>
      <c r="J2" s="57">
        <v>0.66200000000000003</v>
      </c>
      <c r="K2" s="57">
        <v>0.66200000000000003</v>
      </c>
      <c r="L2" s="57">
        <v>0.66200000000000003</v>
      </c>
      <c r="M2" s="57">
        <v>0.66200000000000003</v>
      </c>
      <c r="N2" s="57">
        <v>0.66200000000000003</v>
      </c>
      <c r="O2" s="57">
        <v>0.66200000000000003</v>
      </c>
      <c r="P2" s="57">
        <v>0.66200000000000003</v>
      </c>
      <c r="Q2" s="57">
        <v>0.66200000000000003</v>
      </c>
      <c r="R2" s="57">
        <v>0.66200000000000003</v>
      </c>
      <c r="S2" s="57">
        <v>0.66200000000000003</v>
      </c>
      <c r="T2" s="57">
        <v>0.66200000000000003</v>
      </c>
      <c r="U2" s="57">
        <v>0.66200000000000003</v>
      </c>
      <c r="V2" s="57">
        <v>0.66200000000000003</v>
      </c>
      <c r="W2" s="57">
        <v>0.66200000000000003</v>
      </c>
      <c r="X2" s="57">
        <v>0.66200000000000003</v>
      </c>
      <c r="Y2" s="57">
        <v>0.66200000000000003</v>
      </c>
      <c r="Z2" s="57">
        <v>0.66200000000000003</v>
      </c>
      <c r="AA2" s="57">
        <v>0.66200000000000003</v>
      </c>
      <c r="AB2" s="57">
        <v>0.66200000000000003</v>
      </c>
      <c r="AC2" s="57">
        <v>0.66200000000000003</v>
      </c>
      <c r="AD2" s="57">
        <v>0.66200000000000003</v>
      </c>
      <c r="AE2" s="57">
        <v>0.66200000000000003</v>
      </c>
      <c r="AF2" s="57">
        <v>0.66200000000000003</v>
      </c>
      <c r="AG2" s="57">
        <v>0.66200000000000003</v>
      </c>
      <c r="AH2" s="57">
        <v>0.66200000000000003</v>
      </c>
      <c r="AI2" s="57">
        <v>0.66200000000000003</v>
      </c>
      <c r="AJ2" s="57">
        <v>0.66200000000000003</v>
      </c>
    </row>
    <row r="3" spans="1:36" x14ac:dyDescent="0.25">
      <c r="A3" s="10" t="s">
        <v>291</v>
      </c>
      <c r="B3" s="57">
        <v>0.49399999999999999</v>
      </c>
      <c r="C3" s="57">
        <v>0.49399999999999999</v>
      </c>
      <c r="D3" s="57">
        <v>0.49399999999999999</v>
      </c>
      <c r="E3" s="57">
        <v>0.49399999999999999</v>
      </c>
      <c r="F3" s="57">
        <v>0.49399999999999999</v>
      </c>
      <c r="G3" s="57">
        <v>0.49399999999999999</v>
      </c>
      <c r="H3" s="57">
        <v>0.49399999999999999</v>
      </c>
      <c r="I3" s="57">
        <v>0.49399999999999999</v>
      </c>
      <c r="J3" s="57">
        <v>0.49399999999999999</v>
      </c>
      <c r="K3" s="57">
        <v>0.49399999999999999</v>
      </c>
      <c r="L3" s="57">
        <v>0.49399999999999999</v>
      </c>
      <c r="M3" s="57">
        <v>0.49399999999999999</v>
      </c>
      <c r="N3" s="57">
        <v>0.49399999999999999</v>
      </c>
      <c r="O3" s="57">
        <v>0.49399999999999999</v>
      </c>
      <c r="P3" s="57">
        <v>0.49399999999999999</v>
      </c>
      <c r="Q3" s="57">
        <v>0.49399999999999999</v>
      </c>
      <c r="R3" s="57">
        <v>0.49399999999999999</v>
      </c>
      <c r="S3" s="57">
        <v>0.49399999999999999</v>
      </c>
      <c r="T3" s="57">
        <v>0.49399999999999999</v>
      </c>
      <c r="U3" s="57">
        <v>0.49399999999999999</v>
      </c>
      <c r="V3" s="57">
        <v>0.49399999999999999</v>
      </c>
      <c r="W3" s="57">
        <v>0.49399999999999999</v>
      </c>
      <c r="X3" s="57">
        <v>0.49399999999999999</v>
      </c>
      <c r="Y3" s="57">
        <v>0.49399999999999999</v>
      </c>
      <c r="Z3" s="57">
        <v>0.49399999999999999</v>
      </c>
      <c r="AA3" s="57">
        <v>0.49399999999999999</v>
      </c>
      <c r="AB3" s="57">
        <v>0.49399999999999999</v>
      </c>
      <c r="AC3" s="57">
        <v>0.49399999999999999</v>
      </c>
      <c r="AD3" s="57">
        <v>0.49399999999999999</v>
      </c>
      <c r="AE3" s="57">
        <v>0.49399999999999999</v>
      </c>
      <c r="AF3" s="57">
        <v>0.49399999999999999</v>
      </c>
      <c r="AG3" s="57">
        <v>0.49399999999999999</v>
      </c>
      <c r="AH3" s="57">
        <v>0.49399999999999999</v>
      </c>
      <c r="AI3" s="57">
        <v>0.49399999999999999</v>
      </c>
      <c r="AJ3" s="57">
        <v>0.49399999999999999</v>
      </c>
    </row>
    <row r="4" spans="1:36" x14ac:dyDescent="0.25">
      <c r="A4" s="10" t="s">
        <v>292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x14ac:dyDescent="0.25">
      <c r="A5" s="10" t="s">
        <v>293</v>
      </c>
      <c r="B5" s="57">
        <v>0.30199999999999999</v>
      </c>
      <c r="C5" s="57">
        <v>0.30199999999999999</v>
      </c>
      <c r="D5" s="57">
        <v>0.30199999999999999</v>
      </c>
      <c r="E5" s="57">
        <v>0.30199999999999999</v>
      </c>
      <c r="F5" s="57">
        <v>0.30199999999999999</v>
      </c>
      <c r="G5" s="57">
        <v>0.30199999999999999</v>
      </c>
      <c r="H5" s="57">
        <v>0.30199999999999999</v>
      </c>
      <c r="I5" s="57">
        <v>0.30199999999999999</v>
      </c>
      <c r="J5" s="57">
        <v>0.30199999999999999</v>
      </c>
      <c r="K5" s="57">
        <v>0.30199999999999999</v>
      </c>
      <c r="L5" s="57">
        <v>0.30199999999999999</v>
      </c>
      <c r="M5" s="57">
        <v>0.30199999999999999</v>
      </c>
      <c r="N5" s="57">
        <v>0.30199999999999999</v>
      </c>
      <c r="O5" s="57">
        <v>0.30199999999999999</v>
      </c>
      <c r="P5" s="57">
        <v>0.30199999999999999</v>
      </c>
      <c r="Q5" s="57">
        <v>0.30199999999999999</v>
      </c>
      <c r="R5" s="57">
        <v>0.30199999999999999</v>
      </c>
      <c r="S5" s="57">
        <v>0.30199999999999999</v>
      </c>
      <c r="T5" s="57">
        <v>0.30199999999999999</v>
      </c>
      <c r="U5" s="57">
        <v>0.30199999999999999</v>
      </c>
      <c r="V5" s="57">
        <v>0.30199999999999999</v>
      </c>
      <c r="W5" s="57">
        <v>0.30199999999999999</v>
      </c>
      <c r="X5" s="57">
        <v>0.30199999999999999</v>
      </c>
      <c r="Y5" s="57">
        <v>0.30199999999999999</v>
      </c>
      <c r="Z5" s="57">
        <v>0.30199999999999999</v>
      </c>
      <c r="AA5" s="57">
        <v>0.30199999999999999</v>
      </c>
      <c r="AB5" s="57">
        <v>0.30199999999999999</v>
      </c>
      <c r="AC5" s="57">
        <v>0.30199999999999999</v>
      </c>
      <c r="AD5" s="57">
        <v>0.30199999999999999</v>
      </c>
      <c r="AE5" s="57">
        <v>0.30199999999999999</v>
      </c>
      <c r="AF5" s="57">
        <v>0.30199999999999999</v>
      </c>
      <c r="AG5" s="57">
        <v>0.30199999999999999</v>
      </c>
      <c r="AH5" s="57">
        <v>0.30199999999999999</v>
      </c>
      <c r="AI5" s="57">
        <v>0.30199999999999999</v>
      </c>
      <c r="AJ5" s="57">
        <v>0.30199999999999999</v>
      </c>
    </row>
    <row r="6" spans="1:36" x14ac:dyDescent="0.25">
      <c r="A6" s="10" t="s">
        <v>294</v>
      </c>
      <c r="B6" s="57">
        <v>0.33400000000000002</v>
      </c>
      <c r="C6" s="57">
        <v>0.33400000000000002</v>
      </c>
      <c r="D6" s="57">
        <v>0.33400000000000002</v>
      </c>
      <c r="E6" s="57">
        <v>0.33400000000000002</v>
      </c>
      <c r="F6" s="57">
        <v>0.33400000000000002</v>
      </c>
      <c r="G6" s="57">
        <v>0.33400000000000002</v>
      </c>
      <c r="H6" s="57">
        <v>0.33400000000000002</v>
      </c>
      <c r="I6" s="57">
        <v>0.33400000000000002</v>
      </c>
      <c r="J6" s="57">
        <v>0.33400000000000002</v>
      </c>
      <c r="K6" s="57">
        <v>0.33400000000000002</v>
      </c>
      <c r="L6" s="57">
        <v>0.33400000000000002</v>
      </c>
      <c r="M6" s="57">
        <v>0.33400000000000002</v>
      </c>
      <c r="N6" s="57">
        <v>0.33400000000000002</v>
      </c>
      <c r="O6" s="57">
        <v>0.33400000000000002</v>
      </c>
      <c r="P6" s="57">
        <v>0.33400000000000002</v>
      </c>
      <c r="Q6" s="57">
        <v>0.33400000000000002</v>
      </c>
      <c r="R6" s="57">
        <v>0.33400000000000002</v>
      </c>
      <c r="S6" s="57">
        <v>0.33400000000000002</v>
      </c>
      <c r="T6" s="57">
        <v>0.33400000000000002</v>
      </c>
      <c r="U6" s="57">
        <v>0.33400000000000002</v>
      </c>
      <c r="V6" s="57">
        <v>0.33400000000000002</v>
      </c>
      <c r="W6" s="57">
        <v>0.33400000000000002</v>
      </c>
      <c r="X6" s="57">
        <v>0.33400000000000002</v>
      </c>
      <c r="Y6" s="57">
        <v>0.33400000000000002</v>
      </c>
      <c r="Z6" s="57">
        <v>0.33400000000000002</v>
      </c>
      <c r="AA6" s="57">
        <v>0.33400000000000002</v>
      </c>
      <c r="AB6" s="57">
        <v>0.33400000000000002</v>
      </c>
      <c r="AC6" s="57">
        <v>0.33400000000000002</v>
      </c>
      <c r="AD6" s="57">
        <v>0.33400000000000002</v>
      </c>
      <c r="AE6" s="57">
        <v>0.33400000000000002</v>
      </c>
      <c r="AF6" s="57">
        <v>0.33400000000000002</v>
      </c>
      <c r="AG6" s="57">
        <v>0.33400000000000002</v>
      </c>
      <c r="AH6" s="57">
        <v>0.33400000000000002</v>
      </c>
      <c r="AI6" s="57">
        <v>0.33400000000000002</v>
      </c>
      <c r="AJ6" s="57">
        <v>0.33400000000000002</v>
      </c>
    </row>
    <row r="7" spans="1:36" x14ac:dyDescent="0.25">
      <c r="A7" s="10" t="s">
        <v>295</v>
      </c>
      <c r="B7" s="57">
        <v>0.25</v>
      </c>
      <c r="C7" s="57">
        <v>0.25</v>
      </c>
      <c r="D7" s="57">
        <v>0.25</v>
      </c>
      <c r="E7" s="57">
        <v>0.25</v>
      </c>
      <c r="F7" s="57">
        <v>0.25</v>
      </c>
      <c r="G7" s="57">
        <v>0.25</v>
      </c>
      <c r="H7" s="57">
        <v>0.25</v>
      </c>
      <c r="I7" s="57">
        <v>0.25</v>
      </c>
      <c r="J7" s="57">
        <v>0.25</v>
      </c>
      <c r="K7" s="57">
        <v>0.25</v>
      </c>
      <c r="L7" s="57">
        <v>0.25</v>
      </c>
      <c r="M7" s="57">
        <v>0.25</v>
      </c>
      <c r="N7" s="57">
        <v>0.25</v>
      </c>
      <c r="O7" s="57">
        <v>0.25</v>
      </c>
      <c r="P7" s="57">
        <v>0.25</v>
      </c>
      <c r="Q7" s="57">
        <v>0.25</v>
      </c>
      <c r="R7" s="57">
        <v>0.25</v>
      </c>
      <c r="S7" s="57">
        <v>0.25</v>
      </c>
      <c r="T7" s="57">
        <v>0.25</v>
      </c>
      <c r="U7" s="57">
        <v>0.25</v>
      </c>
      <c r="V7" s="57">
        <v>0.25</v>
      </c>
      <c r="W7" s="57">
        <v>0.25</v>
      </c>
      <c r="X7" s="57">
        <v>0.25</v>
      </c>
      <c r="Y7" s="57">
        <v>0.25</v>
      </c>
      <c r="Z7" s="57">
        <v>0.25</v>
      </c>
      <c r="AA7" s="57">
        <v>0.25</v>
      </c>
      <c r="AB7" s="57">
        <v>0.25</v>
      </c>
      <c r="AC7" s="57">
        <v>0.25</v>
      </c>
      <c r="AD7" s="57">
        <v>0.25</v>
      </c>
      <c r="AE7" s="57">
        <v>0.25</v>
      </c>
      <c r="AF7" s="57">
        <v>0.25</v>
      </c>
      <c r="AG7" s="57">
        <v>0.25</v>
      </c>
      <c r="AH7" s="57">
        <v>0.25</v>
      </c>
      <c r="AI7" s="57">
        <v>0.25</v>
      </c>
      <c r="AJ7" s="57">
        <v>0.25</v>
      </c>
    </row>
    <row r="8" spans="1:36" x14ac:dyDescent="0.25">
      <c r="A8" s="10" t="s">
        <v>296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x14ac:dyDescent="0.25">
      <c r="A9" s="10" t="s">
        <v>297</v>
      </c>
      <c r="B9" s="57">
        <v>0.66600000000000004</v>
      </c>
      <c r="C9" s="57">
        <v>0.66600000000000004</v>
      </c>
      <c r="D9" s="57">
        <v>0.66600000000000004</v>
      </c>
      <c r="E9" s="57">
        <v>0.66600000000000004</v>
      </c>
      <c r="F9" s="57">
        <v>0.66600000000000004</v>
      </c>
      <c r="G9" s="57">
        <v>0.66600000000000004</v>
      </c>
      <c r="H9" s="57">
        <v>0.66600000000000004</v>
      </c>
      <c r="I9" s="57">
        <v>0.66600000000000004</v>
      </c>
      <c r="J9" s="57">
        <v>0.66600000000000004</v>
      </c>
      <c r="K9" s="57">
        <v>0.66600000000000004</v>
      </c>
      <c r="L9" s="57">
        <v>0.66600000000000004</v>
      </c>
      <c r="M9" s="57">
        <v>0.66600000000000004</v>
      </c>
      <c r="N9" s="57">
        <v>0.66600000000000004</v>
      </c>
      <c r="O9" s="57">
        <v>0.66600000000000004</v>
      </c>
      <c r="P9" s="57">
        <v>0.66600000000000004</v>
      </c>
      <c r="Q9" s="57">
        <v>0.66600000000000004</v>
      </c>
      <c r="R9" s="57">
        <v>0.66600000000000004</v>
      </c>
      <c r="S9" s="57">
        <v>0.66600000000000004</v>
      </c>
      <c r="T9" s="57">
        <v>0.66600000000000004</v>
      </c>
      <c r="U9" s="57">
        <v>0.66600000000000004</v>
      </c>
      <c r="V9" s="57">
        <v>0.66600000000000004</v>
      </c>
      <c r="W9" s="57">
        <v>0.66600000000000004</v>
      </c>
      <c r="X9" s="57">
        <v>0.66600000000000004</v>
      </c>
      <c r="Y9" s="57">
        <v>0.66600000000000004</v>
      </c>
      <c r="Z9" s="57">
        <v>0.66600000000000004</v>
      </c>
      <c r="AA9" s="57">
        <v>0.66600000000000004</v>
      </c>
      <c r="AB9" s="57">
        <v>0.66600000000000004</v>
      </c>
      <c r="AC9" s="57">
        <v>0.66600000000000004</v>
      </c>
      <c r="AD9" s="57">
        <v>0.66600000000000004</v>
      </c>
      <c r="AE9" s="57">
        <v>0.66600000000000004</v>
      </c>
      <c r="AF9" s="57">
        <v>0.66600000000000004</v>
      </c>
      <c r="AG9" s="57">
        <v>0.66600000000000004</v>
      </c>
      <c r="AH9" s="57">
        <v>0.66600000000000004</v>
      </c>
      <c r="AI9" s="57">
        <v>0.66600000000000004</v>
      </c>
      <c r="AJ9" s="57">
        <v>0.66600000000000004</v>
      </c>
    </row>
    <row r="10" spans="1:36" x14ac:dyDescent="0.25">
      <c r="A10" s="10" t="s">
        <v>298</v>
      </c>
      <c r="B10" s="57">
        <v>0.52400000000000002</v>
      </c>
      <c r="C10" s="57">
        <v>0.52400000000000002</v>
      </c>
      <c r="D10" s="57">
        <v>0.52400000000000002</v>
      </c>
      <c r="E10" s="57">
        <v>0.52400000000000002</v>
      </c>
      <c r="F10" s="57">
        <v>0.52400000000000002</v>
      </c>
      <c r="G10" s="57">
        <v>0.52400000000000002</v>
      </c>
      <c r="H10" s="57">
        <v>0.52400000000000002</v>
      </c>
      <c r="I10" s="57">
        <v>0.52400000000000002</v>
      </c>
      <c r="J10" s="57">
        <v>0.52400000000000002</v>
      </c>
      <c r="K10" s="57">
        <v>0.52400000000000002</v>
      </c>
      <c r="L10" s="57">
        <v>0.52400000000000002</v>
      </c>
      <c r="M10" s="57">
        <v>0.52400000000000002</v>
      </c>
      <c r="N10" s="57">
        <v>0.52400000000000002</v>
      </c>
      <c r="O10" s="57">
        <v>0.52400000000000002</v>
      </c>
      <c r="P10" s="57">
        <v>0.52400000000000002</v>
      </c>
      <c r="Q10" s="57">
        <v>0.52400000000000002</v>
      </c>
      <c r="R10" s="57">
        <v>0.52400000000000002</v>
      </c>
      <c r="S10" s="57">
        <v>0.52400000000000002</v>
      </c>
      <c r="T10" s="57">
        <v>0.52400000000000002</v>
      </c>
      <c r="U10" s="57">
        <v>0.52400000000000002</v>
      </c>
      <c r="V10" s="57">
        <v>0.52400000000000002</v>
      </c>
      <c r="W10" s="57">
        <v>0.52400000000000002</v>
      </c>
      <c r="X10" s="57">
        <v>0.52400000000000002</v>
      </c>
      <c r="Y10" s="57">
        <v>0.52400000000000002</v>
      </c>
      <c r="Z10" s="57">
        <v>0.52400000000000002</v>
      </c>
      <c r="AA10" s="57">
        <v>0.52400000000000002</v>
      </c>
      <c r="AB10" s="57">
        <v>0.52400000000000002</v>
      </c>
      <c r="AC10" s="57">
        <v>0.52400000000000002</v>
      </c>
      <c r="AD10" s="57">
        <v>0.52400000000000002</v>
      </c>
      <c r="AE10" s="57">
        <v>0.52400000000000002</v>
      </c>
      <c r="AF10" s="57">
        <v>0.52400000000000002</v>
      </c>
      <c r="AG10" s="57">
        <v>0.52400000000000002</v>
      </c>
      <c r="AH10" s="57">
        <v>0.52400000000000002</v>
      </c>
      <c r="AI10" s="57">
        <v>0.52400000000000002</v>
      </c>
      <c r="AJ10" s="57">
        <v>0.52400000000000002</v>
      </c>
    </row>
    <row r="11" spans="1:36" x14ac:dyDescent="0.25">
      <c r="A11" s="10" t="s">
        <v>299</v>
      </c>
      <c r="B11" s="57">
        <v>3.0000000000000001E-3</v>
      </c>
      <c r="C11" s="57">
        <v>3.0000000000000001E-3</v>
      </c>
      <c r="D11" s="57">
        <v>3.0000000000000001E-3</v>
      </c>
      <c r="E11" s="57">
        <v>3.0000000000000001E-3</v>
      </c>
      <c r="F11" s="57">
        <v>3.0000000000000001E-3</v>
      </c>
      <c r="G11" s="57">
        <v>3.0000000000000001E-3</v>
      </c>
      <c r="H11" s="57">
        <v>3.0000000000000001E-3</v>
      </c>
      <c r="I11" s="57">
        <v>3.0000000000000001E-3</v>
      </c>
      <c r="J11" s="57">
        <v>3.0000000000000001E-3</v>
      </c>
      <c r="K11" s="57">
        <v>3.0000000000000001E-3</v>
      </c>
      <c r="L11" s="57">
        <v>3.0000000000000001E-3</v>
      </c>
      <c r="M11" s="57">
        <v>3.0000000000000001E-3</v>
      </c>
      <c r="N11" s="57">
        <v>3.0000000000000001E-3</v>
      </c>
      <c r="O11" s="57">
        <v>3.0000000000000001E-3</v>
      </c>
      <c r="P11" s="57">
        <v>3.0000000000000001E-3</v>
      </c>
      <c r="Q11" s="57">
        <v>3.0000000000000001E-3</v>
      </c>
      <c r="R11" s="57">
        <v>3.0000000000000001E-3</v>
      </c>
      <c r="S11" s="57">
        <v>3.0000000000000001E-3</v>
      </c>
      <c r="T11" s="57">
        <v>3.0000000000000001E-3</v>
      </c>
      <c r="U11" s="57">
        <v>3.0000000000000001E-3</v>
      </c>
      <c r="V11" s="57">
        <v>3.0000000000000001E-3</v>
      </c>
      <c r="W11" s="57">
        <v>3.0000000000000001E-3</v>
      </c>
      <c r="X11" s="57">
        <v>3.0000000000000001E-3</v>
      </c>
      <c r="Y11" s="57">
        <v>3.0000000000000001E-3</v>
      </c>
      <c r="Z11" s="57">
        <v>3.0000000000000001E-3</v>
      </c>
      <c r="AA11" s="57">
        <v>3.0000000000000001E-3</v>
      </c>
      <c r="AB11" s="57">
        <v>3.0000000000000001E-3</v>
      </c>
      <c r="AC11" s="57">
        <v>3.0000000000000001E-3</v>
      </c>
      <c r="AD11" s="57">
        <v>3.0000000000000001E-3</v>
      </c>
      <c r="AE11" s="57">
        <v>3.0000000000000001E-3</v>
      </c>
      <c r="AF11" s="57">
        <v>3.0000000000000001E-3</v>
      </c>
      <c r="AG11" s="57">
        <v>3.0000000000000001E-3</v>
      </c>
      <c r="AH11" s="57">
        <v>3.0000000000000001E-3</v>
      </c>
      <c r="AI11" s="57">
        <v>3.0000000000000001E-3</v>
      </c>
      <c r="AJ11" s="57">
        <v>3.0000000000000001E-3</v>
      </c>
    </row>
    <row r="12" spans="1:36" x14ac:dyDescent="0.25">
      <c r="A12" s="10" t="s">
        <v>300</v>
      </c>
      <c r="B12" s="57">
        <v>0.13200000000000001</v>
      </c>
      <c r="C12" s="57">
        <v>0.13200000000000001</v>
      </c>
      <c r="D12" s="57">
        <v>0.13200000000000001</v>
      </c>
      <c r="E12" s="57">
        <v>0.13200000000000001</v>
      </c>
      <c r="F12" s="57">
        <v>0.13200000000000001</v>
      </c>
      <c r="G12" s="57">
        <v>0.13200000000000001</v>
      </c>
      <c r="H12" s="57">
        <v>0.13200000000000001</v>
      </c>
      <c r="I12" s="57">
        <v>0.13200000000000001</v>
      </c>
      <c r="J12" s="57">
        <v>0.13200000000000001</v>
      </c>
      <c r="K12" s="57">
        <v>0.13200000000000001</v>
      </c>
      <c r="L12" s="57">
        <v>0.13200000000000001</v>
      </c>
      <c r="M12" s="57">
        <v>0.13200000000000001</v>
      </c>
      <c r="N12" s="57">
        <v>0.13200000000000001</v>
      </c>
      <c r="O12" s="57">
        <v>0.13200000000000001</v>
      </c>
      <c r="P12" s="57">
        <v>0.13200000000000001</v>
      </c>
      <c r="Q12" s="57">
        <v>0.13200000000000001</v>
      </c>
      <c r="R12" s="57">
        <v>0.13200000000000001</v>
      </c>
      <c r="S12" s="57">
        <v>0.13200000000000001</v>
      </c>
      <c r="T12" s="57">
        <v>0.13200000000000001</v>
      </c>
      <c r="U12" s="57">
        <v>0.13200000000000001</v>
      </c>
      <c r="V12" s="57">
        <v>0.13200000000000001</v>
      </c>
      <c r="W12" s="57">
        <v>0.13200000000000001</v>
      </c>
      <c r="X12" s="57">
        <v>0.13200000000000001</v>
      </c>
      <c r="Y12" s="57">
        <v>0.13200000000000001</v>
      </c>
      <c r="Z12" s="57">
        <v>0.13200000000000001</v>
      </c>
      <c r="AA12" s="57">
        <v>0.13200000000000001</v>
      </c>
      <c r="AB12" s="57">
        <v>0.13200000000000001</v>
      </c>
      <c r="AC12" s="57">
        <v>0.13200000000000001</v>
      </c>
      <c r="AD12" s="57">
        <v>0.13200000000000001</v>
      </c>
      <c r="AE12" s="57">
        <v>0.13200000000000001</v>
      </c>
      <c r="AF12" s="57">
        <v>0.13200000000000001</v>
      </c>
      <c r="AG12" s="57">
        <v>0.13200000000000001</v>
      </c>
      <c r="AH12" s="57">
        <v>0.13200000000000001</v>
      </c>
      <c r="AI12" s="57">
        <v>0.13200000000000001</v>
      </c>
      <c r="AJ12" s="57">
        <v>0.13200000000000001</v>
      </c>
    </row>
    <row r="13" spans="1:36" x14ac:dyDescent="0.25">
      <c r="A13" s="10" t="s">
        <v>301</v>
      </c>
      <c r="B13" s="57">
        <v>5.6000000000000001E-2</v>
      </c>
      <c r="C13" s="57">
        <v>5.6000000000000001E-2</v>
      </c>
      <c r="D13" s="57">
        <v>5.6000000000000001E-2</v>
      </c>
      <c r="E13" s="57">
        <v>5.6000000000000001E-2</v>
      </c>
      <c r="F13" s="57">
        <v>5.6000000000000001E-2</v>
      </c>
      <c r="G13" s="57">
        <v>5.6000000000000001E-2</v>
      </c>
      <c r="H13" s="57">
        <v>5.6000000000000001E-2</v>
      </c>
      <c r="I13" s="57">
        <v>5.6000000000000001E-2</v>
      </c>
      <c r="J13" s="57">
        <v>5.6000000000000001E-2</v>
      </c>
      <c r="K13" s="57">
        <v>5.6000000000000001E-2</v>
      </c>
      <c r="L13" s="57">
        <v>5.6000000000000001E-2</v>
      </c>
      <c r="M13" s="57">
        <v>5.6000000000000001E-2</v>
      </c>
      <c r="N13" s="57">
        <v>5.6000000000000001E-2</v>
      </c>
      <c r="O13" s="57">
        <v>5.6000000000000001E-2</v>
      </c>
      <c r="P13" s="57">
        <v>5.6000000000000001E-2</v>
      </c>
      <c r="Q13" s="57">
        <v>5.6000000000000001E-2</v>
      </c>
      <c r="R13" s="57">
        <v>5.6000000000000001E-2</v>
      </c>
      <c r="S13" s="57">
        <v>5.6000000000000001E-2</v>
      </c>
      <c r="T13" s="57">
        <v>5.6000000000000001E-2</v>
      </c>
      <c r="U13" s="57">
        <v>5.6000000000000001E-2</v>
      </c>
      <c r="V13" s="57">
        <v>5.6000000000000001E-2</v>
      </c>
      <c r="W13" s="57">
        <v>5.6000000000000001E-2</v>
      </c>
      <c r="X13" s="57">
        <v>5.6000000000000001E-2</v>
      </c>
      <c r="Y13" s="57">
        <v>5.6000000000000001E-2</v>
      </c>
      <c r="Z13" s="57">
        <v>5.6000000000000001E-2</v>
      </c>
      <c r="AA13" s="57">
        <v>5.6000000000000001E-2</v>
      </c>
      <c r="AB13" s="57">
        <v>5.6000000000000001E-2</v>
      </c>
      <c r="AC13" s="57">
        <v>5.6000000000000001E-2</v>
      </c>
      <c r="AD13" s="57">
        <v>5.6000000000000001E-2</v>
      </c>
      <c r="AE13" s="57">
        <v>5.6000000000000001E-2</v>
      </c>
      <c r="AF13" s="57">
        <v>5.6000000000000001E-2</v>
      </c>
      <c r="AG13" s="57">
        <v>5.6000000000000001E-2</v>
      </c>
      <c r="AH13" s="57">
        <v>5.6000000000000001E-2</v>
      </c>
      <c r="AI13" s="57">
        <v>5.6000000000000001E-2</v>
      </c>
      <c r="AJ13" s="57">
        <v>5.6000000000000001E-2</v>
      </c>
    </row>
    <row r="14" spans="1:36" x14ac:dyDescent="0.25">
      <c r="A14" s="10" t="s">
        <v>302</v>
      </c>
      <c r="B14" s="57">
        <v>0.05</v>
      </c>
      <c r="C14" s="57">
        <f t="shared" ref="C14:AJ14" si="0">$B14</f>
        <v>0.05</v>
      </c>
      <c r="D14" s="57">
        <f t="shared" si="0"/>
        <v>0.05</v>
      </c>
      <c r="E14" s="57">
        <f t="shared" si="0"/>
        <v>0.05</v>
      </c>
      <c r="F14" s="57">
        <f t="shared" si="0"/>
        <v>0.05</v>
      </c>
      <c r="G14" s="57">
        <f t="shared" si="0"/>
        <v>0.05</v>
      </c>
      <c r="H14" s="57">
        <f t="shared" si="0"/>
        <v>0.05</v>
      </c>
      <c r="I14" s="57">
        <f t="shared" si="0"/>
        <v>0.05</v>
      </c>
      <c r="J14" s="57">
        <f t="shared" si="0"/>
        <v>0.05</v>
      </c>
      <c r="K14" s="57">
        <f t="shared" si="0"/>
        <v>0.05</v>
      </c>
      <c r="L14" s="57">
        <f t="shared" si="0"/>
        <v>0.05</v>
      </c>
      <c r="M14" s="57">
        <f t="shared" si="0"/>
        <v>0.05</v>
      </c>
      <c r="N14" s="57">
        <f t="shared" si="0"/>
        <v>0.05</v>
      </c>
      <c r="O14" s="57">
        <f t="shared" si="0"/>
        <v>0.05</v>
      </c>
      <c r="P14" s="57">
        <f t="shared" si="0"/>
        <v>0.05</v>
      </c>
      <c r="Q14" s="57">
        <f t="shared" si="0"/>
        <v>0.05</v>
      </c>
      <c r="R14" s="57">
        <f t="shared" si="0"/>
        <v>0.05</v>
      </c>
      <c r="S14" s="57">
        <f t="shared" si="0"/>
        <v>0.05</v>
      </c>
      <c r="T14" s="57">
        <f t="shared" si="0"/>
        <v>0.05</v>
      </c>
      <c r="U14" s="57">
        <f t="shared" si="0"/>
        <v>0.05</v>
      </c>
      <c r="V14" s="57">
        <f t="shared" si="0"/>
        <v>0.05</v>
      </c>
      <c r="W14" s="57">
        <f t="shared" si="0"/>
        <v>0.05</v>
      </c>
      <c r="X14" s="57">
        <f t="shared" si="0"/>
        <v>0.05</v>
      </c>
      <c r="Y14" s="57">
        <f t="shared" si="0"/>
        <v>0.05</v>
      </c>
      <c r="Z14" s="57">
        <f t="shared" si="0"/>
        <v>0.05</v>
      </c>
      <c r="AA14" s="57">
        <f t="shared" si="0"/>
        <v>0.05</v>
      </c>
      <c r="AB14" s="57">
        <f t="shared" si="0"/>
        <v>0.05</v>
      </c>
      <c r="AC14" s="57">
        <f t="shared" si="0"/>
        <v>0.05</v>
      </c>
      <c r="AD14" s="57">
        <f t="shared" si="0"/>
        <v>0.05</v>
      </c>
      <c r="AE14" s="57">
        <f t="shared" si="0"/>
        <v>0.05</v>
      </c>
      <c r="AF14" s="57">
        <f t="shared" si="0"/>
        <v>0.05</v>
      </c>
      <c r="AG14" s="57">
        <f t="shared" si="0"/>
        <v>0.05</v>
      </c>
      <c r="AH14" s="57">
        <f t="shared" si="0"/>
        <v>0.05</v>
      </c>
      <c r="AI14" s="57">
        <f t="shared" si="0"/>
        <v>0.05</v>
      </c>
      <c r="AJ14" s="57">
        <f t="shared" si="0"/>
        <v>0.05</v>
      </c>
    </row>
    <row r="15" spans="1:36" x14ac:dyDescent="0.25">
      <c r="A15" s="10" t="s">
        <v>303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x14ac:dyDescent="0.25">
      <c r="A16" s="10" t="s">
        <v>304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x14ac:dyDescent="0.25">
      <c r="A17" s="10" t="s">
        <v>305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N33" sqref="N33"/>
    </sheetView>
  </sheetViews>
  <sheetFormatPr defaultColWidth="12.625" defaultRowHeight="15" customHeight="1" x14ac:dyDescent="0.2"/>
  <cols>
    <col min="1" max="1" width="21.12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x14ac:dyDescent="0.25">
      <c r="A3" s="10" t="s">
        <v>291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x14ac:dyDescent="0.25">
      <c r="A4" s="10" t="s">
        <v>292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x14ac:dyDescent="0.25">
      <c r="A5" s="10" t="s">
        <v>293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x14ac:dyDescent="0.25">
      <c r="A6" s="10" t="s">
        <v>294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x14ac:dyDescent="0.25">
      <c r="A7" s="10" t="s">
        <v>295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x14ac:dyDescent="0.25">
      <c r="A8" s="10" t="s">
        <v>296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x14ac:dyDescent="0.25">
      <c r="A9" s="10" t="s">
        <v>297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x14ac:dyDescent="0.25">
      <c r="A10" s="10" t="s">
        <v>298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x14ac:dyDescent="0.25">
      <c r="A11" s="10" t="s">
        <v>299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x14ac:dyDescent="0.25">
      <c r="A12" s="10" t="s">
        <v>300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x14ac:dyDescent="0.25">
      <c r="A13" s="10" t="s">
        <v>301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x14ac:dyDescent="0.25">
      <c r="A14" s="10" t="s">
        <v>302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x14ac:dyDescent="0.25">
      <c r="A15" s="10" t="s">
        <v>303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x14ac:dyDescent="0.25">
      <c r="A16" s="10" t="s">
        <v>304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x14ac:dyDescent="0.25">
      <c r="A17" s="10" t="s">
        <v>305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I23" sqref="I23"/>
    </sheetView>
  </sheetViews>
  <sheetFormatPr defaultColWidth="12.625" defaultRowHeight="15" customHeight="1" x14ac:dyDescent="0.2"/>
  <cols>
    <col min="1" max="1" width="20.87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f>'BECF-pre-ret'!B2*1.1</f>
        <v>0.72820000000000007</v>
      </c>
      <c r="C2" s="57">
        <f t="shared" ref="C2:L5" si="0">$B2</f>
        <v>0.72820000000000007</v>
      </c>
      <c r="D2" s="57">
        <f t="shared" si="0"/>
        <v>0.72820000000000007</v>
      </c>
      <c r="E2" s="57">
        <f t="shared" si="0"/>
        <v>0.72820000000000007</v>
      </c>
      <c r="F2" s="57">
        <f t="shared" si="0"/>
        <v>0.72820000000000007</v>
      </c>
      <c r="G2" s="57">
        <f t="shared" si="0"/>
        <v>0.72820000000000007</v>
      </c>
      <c r="H2" s="57">
        <f t="shared" si="0"/>
        <v>0.72820000000000007</v>
      </c>
      <c r="I2" s="57">
        <f t="shared" si="0"/>
        <v>0.72820000000000007</v>
      </c>
      <c r="J2" s="57">
        <f t="shared" si="0"/>
        <v>0.72820000000000007</v>
      </c>
      <c r="K2" s="57">
        <f t="shared" si="0"/>
        <v>0.72820000000000007</v>
      </c>
      <c r="L2" s="57">
        <f t="shared" si="0"/>
        <v>0.72820000000000007</v>
      </c>
      <c r="M2" s="57">
        <f t="shared" ref="M2:V5" si="1">$B2</f>
        <v>0.72820000000000007</v>
      </c>
      <c r="N2" s="57">
        <f t="shared" si="1"/>
        <v>0.72820000000000007</v>
      </c>
      <c r="O2" s="57">
        <f t="shared" si="1"/>
        <v>0.72820000000000007</v>
      </c>
      <c r="P2" s="57">
        <f t="shared" si="1"/>
        <v>0.72820000000000007</v>
      </c>
      <c r="Q2" s="57">
        <f t="shared" si="1"/>
        <v>0.72820000000000007</v>
      </c>
      <c r="R2" s="57">
        <f t="shared" si="1"/>
        <v>0.72820000000000007</v>
      </c>
      <c r="S2" s="57">
        <f t="shared" si="1"/>
        <v>0.72820000000000007</v>
      </c>
      <c r="T2" s="57">
        <f t="shared" si="1"/>
        <v>0.72820000000000007</v>
      </c>
      <c r="U2" s="57">
        <f t="shared" si="1"/>
        <v>0.72820000000000007</v>
      </c>
      <c r="V2" s="57">
        <f t="shared" si="1"/>
        <v>0.72820000000000007</v>
      </c>
      <c r="W2" s="57">
        <f t="shared" ref="W2:AJ5" si="2">$B2</f>
        <v>0.72820000000000007</v>
      </c>
      <c r="X2" s="57">
        <f t="shared" si="2"/>
        <v>0.72820000000000007</v>
      </c>
      <c r="Y2" s="57">
        <f t="shared" si="2"/>
        <v>0.72820000000000007</v>
      </c>
      <c r="Z2" s="57">
        <f t="shared" si="2"/>
        <v>0.72820000000000007</v>
      </c>
      <c r="AA2" s="57">
        <f t="shared" si="2"/>
        <v>0.72820000000000007</v>
      </c>
      <c r="AB2" s="57">
        <f t="shared" si="2"/>
        <v>0.72820000000000007</v>
      </c>
      <c r="AC2" s="57">
        <f t="shared" si="2"/>
        <v>0.72820000000000007</v>
      </c>
      <c r="AD2" s="57">
        <f t="shared" si="2"/>
        <v>0.72820000000000007</v>
      </c>
      <c r="AE2" s="57">
        <f t="shared" si="2"/>
        <v>0.72820000000000007</v>
      </c>
      <c r="AF2" s="57">
        <f t="shared" si="2"/>
        <v>0.72820000000000007</v>
      </c>
      <c r="AG2" s="57">
        <f t="shared" si="2"/>
        <v>0.72820000000000007</v>
      </c>
      <c r="AH2" s="57">
        <f t="shared" si="2"/>
        <v>0.72820000000000007</v>
      </c>
      <c r="AI2" s="57">
        <f t="shared" si="2"/>
        <v>0.72820000000000007</v>
      </c>
      <c r="AJ2" s="57">
        <f t="shared" si="2"/>
        <v>0.72820000000000007</v>
      </c>
    </row>
    <row r="3" spans="1:36" x14ac:dyDescent="0.25">
      <c r="A3" s="10" t="s">
        <v>291</v>
      </c>
      <c r="B3" s="57">
        <f>'BECF-pre-ret'!B3*1.1</f>
        <v>0.54339999999999999</v>
      </c>
      <c r="C3" s="57">
        <f t="shared" si="0"/>
        <v>0.54339999999999999</v>
      </c>
      <c r="D3" s="57">
        <f t="shared" si="0"/>
        <v>0.54339999999999999</v>
      </c>
      <c r="E3" s="57">
        <f t="shared" si="0"/>
        <v>0.54339999999999999</v>
      </c>
      <c r="F3" s="57">
        <f t="shared" si="0"/>
        <v>0.54339999999999999</v>
      </c>
      <c r="G3" s="57">
        <f t="shared" si="0"/>
        <v>0.54339999999999999</v>
      </c>
      <c r="H3" s="57">
        <f t="shared" si="0"/>
        <v>0.54339999999999999</v>
      </c>
      <c r="I3" s="57">
        <f t="shared" si="0"/>
        <v>0.54339999999999999</v>
      </c>
      <c r="J3" s="57">
        <f t="shared" si="0"/>
        <v>0.54339999999999999</v>
      </c>
      <c r="K3" s="57">
        <f t="shared" si="0"/>
        <v>0.54339999999999999</v>
      </c>
      <c r="L3" s="57">
        <f t="shared" si="0"/>
        <v>0.54339999999999999</v>
      </c>
      <c r="M3" s="57">
        <f t="shared" si="1"/>
        <v>0.54339999999999999</v>
      </c>
      <c r="N3" s="57">
        <f t="shared" si="1"/>
        <v>0.54339999999999999</v>
      </c>
      <c r="O3" s="57">
        <f t="shared" si="1"/>
        <v>0.54339999999999999</v>
      </c>
      <c r="P3" s="57">
        <f t="shared" si="1"/>
        <v>0.54339999999999999</v>
      </c>
      <c r="Q3" s="57">
        <f t="shared" si="1"/>
        <v>0.54339999999999999</v>
      </c>
      <c r="R3" s="57">
        <f t="shared" si="1"/>
        <v>0.54339999999999999</v>
      </c>
      <c r="S3" s="57">
        <f t="shared" si="1"/>
        <v>0.54339999999999999</v>
      </c>
      <c r="T3" s="57">
        <f t="shared" si="1"/>
        <v>0.54339999999999999</v>
      </c>
      <c r="U3" s="57">
        <f t="shared" si="1"/>
        <v>0.54339999999999999</v>
      </c>
      <c r="V3" s="57">
        <f t="shared" si="1"/>
        <v>0.54339999999999999</v>
      </c>
      <c r="W3" s="57">
        <f t="shared" si="2"/>
        <v>0.54339999999999999</v>
      </c>
      <c r="X3" s="57">
        <f t="shared" si="2"/>
        <v>0.54339999999999999</v>
      </c>
      <c r="Y3" s="57">
        <f t="shared" si="2"/>
        <v>0.54339999999999999</v>
      </c>
      <c r="Z3" s="57">
        <f t="shared" si="2"/>
        <v>0.54339999999999999</v>
      </c>
      <c r="AA3" s="57">
        <f t="shared" si="2"/>
        <v>0.54339999999999999</v>
      </c>
      <c r="AB3" s="57">
        <f t="shared" si="2"/>
        <v>0.54339999999999999</v>
      </c>
      <c r="AC3" s="57">
        <f t="shared" si="2"/>
        <v>0.54339999999999999</v>
      </c>
      <c r="AD3" s="57">
        <f t="shared" si="2"/>
        <v>0.54339999999999999</v>
      </c>
      <c r="AE3" s="57">
        <f t="shared" si="2"/>
        <v>0.54339999999999999</v>
      </c>
      <c r="AF3" s="57">
        <f t="shared" si="2"/>
        <v>0.54339999999999999</v>
      </c>
      <c r="AG3" s="57">
        <f t="shared" si="2"/>
        <v>0.54339999999999999</v>
      </c>
      <c r="AH3" s="57">
        <f t="shared" si="2"/>
        <v>0.54339999999999999</v>
      </c>
      <c r="AI3" s="57">
        <f t="shared" si="2"/>
        <v>0.54339999999999999</v>
      </c>
      <c r="AJ3" s="57">
        <f t="shared" si="2"/>
        <v>0.54339999999999999</v>
      </c>
    </row>
    <row r="4" spans="1:36" x14ac:dyDescent="0.25">
      <c r="A4" s="10" t="s">
        <v>292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x14ac:dyDescent="0.25">
      <c r="A5" s="10" t="s">
        <v>293</v>
      </c>
      <c r="B5" s="57">
        <f>'BECF-pre-ret'!B5*1.1</f>
        <v>0.3322</v>
      </c>
      <c r="C5" s="57">
        <f t="shared" si="0"/>
        <v>0.3322</v>
      </c>
      <c r="D5" s="57">
        <f t="shared" si="0"/>
        <v>0.3322</v>
      </c>
      <c r="E5" s="57">
        <f t="shared" si="0"/>
        <v>0.3322</v>
      </c>
      <c r="F5" s="57">
        <f t="shared" si="0"/>
        <v>0.3322</v>
      </c>
      <c r="G5" s="57">
        <f t="shared" si="0"/>
        <v>0.3322</v>
      </c>
      <c r="H5" s="57">
        <f t="shared" si="0"/>
        <v>0.3322</v>
      </c>
      <c r="I5" s="57">
        <f t="shared" si="0"/>
        <v>0.3322</v>
      </c>
      <c r="J5" s="57">
        <f t="shared" si="0"/>
        <v>0.3322</v>
      </c>
      <c r="K5" s="57">
        <f t="shared" si="0"/>
        <v>0.3322</v>
      </c>
      <c r="L5" s="57">
        <f t="shared" si="0"/>
        <v>0.3322</v>
      </c>
      <c r="M5" s="57">
        <f t="shared" si="1"/>
        <v>0.3322</v>
      </c>
      <c r="N5" s="57">
        <f t="shared" si="1"/>
        <v>0.3322</v>
      </c>
      <c r="O5" s="57">
        <f t="shared" si="1"/>
        <v>0.3322</v>
      </c>
      <c r="P5" s="57">
        <f t="shared" si="1"/>
        <v>0.3322</v>
      </c>
      <c r="Q5" s="57">
        <f t="shared" si="1"/>
        <v>0.3322</v>
      </c>
      <c r="R5" s="57">
        <f t="shared" si="1"/>
        <v>0.3322</v>
      </c>
      <c r="S5" s="57">
        <f t="shared" si="1"/>
        <v>0.3322</v>
      </c>
      <c r="T5" s="57">
        <f t="shared" si="1"/>
        <v>0.3322</v>
      </c>
      <c r="U5" s="57">
        <f t="shared" si="1"/>
        <v>0.3322</v>
      </c>
      <c r="V5" s="57">
        <f t="shared" si="1"/>
        <v>0.3322</v>
      </c>
      <c r="W5" s="57">
        <f t="shared" si="2"/>
        <v>0.3322</v>
      </c>
      <c r="X5" s="57">
        <f t="shared" si="2"/>
        <v>0.3322</v>
      </c>
      <c r="Y5" s="57">
        <f t="shared" si="2"/>
        <v>0.3322</v>
      </c>
      <c r="Z5" s="57">
        <f t="shared" si="2"/>
        <v>0.3322</v>
      </c>
      <c r="AA5" s="57">
        <f t="shared" si="2"/>
        <v>0.3322</v>
      </c>
      <c r="AB5" s="57">
        <f t="shared" si="2"/>
        <v>0.3322</v>
      </c>
      <c r="AC5" s="57">
        <f t="shared" si="2"/>
        <v>0.3322</v>
      </c>
      <c r="AD5" s="57">
        <f t="shared" si="2"/>
        <v>0.3322</v>
      </c>
      <c r="AE5" s="57">
        <f t="shared" si="2"/>
        <v>0.3322</v>
      </c>
      <c r="AF5" s="57">
        <f t="shared" si="2"/>
        <v>0.3322</v>
      </c>
      <c r="AG5" s="57">
        <f t="shared" si="2"/>
        <v>0.3322</v>
      </c>
      <c r="AH5" s="57">
        <f t="shared" si="2"/>
        <v>0.3322</v>
      </c>
      <c r="AI5" s="57">
        <f t="shared" si="2"/>
        <v>0.3322</v>
      </c>
      <c r="AJ5" s="57">
        <f t="shared" si="2"/>
        <v>0.3322</v>
      </c>
    </row>
    <row r="6" spans="1:36" x14ac:dyDescent="0.25">
      <c r="A6" s="10" t="s">
        <v>294</v>
      </c>
      <c r="B6" s="57">
        <f>C6</f>
        <v>0.40937800147155945</v>
      </c>
      <c r="C6" s="57">
        <f>D6</f>
        <v>0.40937800147155945</v>
      </c>
      <c r="D6" s="57">
        <f>'Wind By State'!B3</f>
        <v>0.40937800147155945</v>
      </c>
      <c r="E6" s="57">
        <f>'Wind By State'!C3</f>
        <v>0.41690831322299904</v>
      </c>
      <c r="F6" s="57">
        <f>'Wind By State'!D3</f>
        <v>0.42131326321633117</v>
      </c>
      <c r="G6" s="57">
        <f>'Wind By State'!E3</f>
        <v>0.42443862497443879</v>
      </c>
      <c r="H6" s="57">
        <f>'Wind By State'!F3</f>
        <v>0.42686284389048762</v>
      </c>
      <c r="I6" s="57">
        <f>'Wind By State'!G3</f>
        <v>0.42884357496777081</v>
      </c>
      <c r="J6" s="57">
        <f>'Wind By State'!H3</f>
        <v>0.43051825923159165</v>
      </c>
      <c r="K6" s="57">
        <f>'Wind By State'!I3</f>
        <v>0.43196893672587838</v>
      </c>
      <c r="L6" s="57">
        <f>'Wind By State'!J3</f>
        <v>0.43324852496110283</v>
      </c>
      <c r="M6" s="57">
        <f>'Wind By State'!K3</f>
        <v>0.43439315564192732</v>
      </c>
      <c r="N6" s="57">
        <f>'Wind By State'!L3</f>
        <v>0.43542860004268585</v>
      </c>
      <c r="O6" s="57">
        <f>'Wind By State'!M3</f>
        <v>0.43637388671921046</v>
      </c>
      <c r="P6" s="57">
        <f>'Wind By State'!N3</f>
        <v>0.43724346616657145</v>
      </c>
      <c r="Q6" s="57">
        <f>'Wind By State'!O3</f>
        <v>0.4380485709830314</v>
      </c>
      <c r="R6" s="57">
        <f>'Wind By State'!P3</f>
        <v>0.43879810563525928</v>
      </c>
      <c r="S6" s="57">
        <f>'Wind By State'!Q3</f>
        <v>0.43949924847731814</v>
      </c>
      <c r="T6" s="57">
        <f>'Wind By State'!R3</f>
        <v>0.44015787093859976</v>
      </c>
      <c r="U6" s="57">
        <f>'Wind By State'!S3</f>
        <v>0.44077883671254259</v>
      </c>
      <c r="V6" s="57">
        <f>'Wind By State'!T3</f>
        <v>0.44136621994530756</v>
      </c>
      <c r="W6" s="57">
        <f>'Wind By State'!U3</f>
        <v>0.44192346739336691</v>
      </c>
      <c r="X6" s="57">
        <f>'Wind By State'!V3</f>
        <v>0.44245352097636353</v>
      </c>
      <c r="Y6" s="57">
        <f>'Wind By State'!W3</f>
        <v>0.44295891179412544</v>
      </c>
      <c r="Z6" s="57">
        <f>'Wind By State'!X3</f>
        <v>0.44344183322762087</v>
      </c>
      <c r="AA6" s="57">
        <f>'Wind By State'!Y3</f>
        <v>0.4439041984706501</v>
      </c>
      <c r="AB6" s="57">
        <f>'Wind By State'!Z3</f>
        <v>0.44434768630941585</v>
      </c>
      <c r="AC6" s="57">
        <f>'Wind By State'!AA3</f>
        <v>0.44477377791801104</v>
      </c>
      <c r="AD6" s="57">
        <f>'Wind By State'!AB3</f>
        <v>0.44518378670587455</v>
      </c>
      <c r="AE6" s="57">
        <f>'Wind By State'!AC3</f>
        <v>0.44557888273447116</v>
      </c>
      <c r="AF6" s="57">
        <f>'Wind By State'!AD3</f>
        <v>0.44596011284743908</v>
      </c>
      <c r="AG6" s="57">
        <f>'Wind By State'!AE3</f>
        <v>0.44632841738669904</v>
      </c>
      <c r="AH6" s="57">
        <f>'Wind By State'!AF3</f>
        <v>0.44668464416660469</v>
      </c>
      <c r="AI6" s="57">
        <f>'Wind By State'!AG3</f>
        <v>0.44702956022875773</v>
      </c>
      <c r="AJ6" s="57">
        <f>'Wind By State'!AH3</f>
        <v>0.44736386178745752</v>
      </c>
    </row>
    <row r="7" spans="1:36" x14ac:dyDescent="0.25">
      <c r="A7" s="10" t="s">
        <v>295</v>
      </c>
      <c r="B7" s="57">
        <f>C7</f>
        <v>0.2722383539810847</v>
      </c>
      <c r="C7" s="57">
        <f>D7</f>
        <v>0.2722383539810847</v>
      </c>
      <c r="D7" s="57">
        <f>'Solar by State'!C3</f>
        <v>0.2722383539810847</v>
      </c>
      <c r="E7" s="57">
        <f>'Solar by State'!D3</f>
        <v>0.27395061023027623</v>
      </c>
      <c r="F7" s="57">
        <f>'Solar by State'!E3</f>
        <v>0.27566286647946758</v>
      </c>
      <c r="G7" s="57">
        <f>'Solar by State'!F3</f>
        <v>0.27737512272865911</v>
      </c>
      <c r="H7" s="57">
        <f>'Solar by State'!G3</f>
        <v>0.27908737897785058</v>
      </c>
      <c r="I7" s="57">
        <f>'Solar by State'!H3</f>
        <v>0.28079963522704199</v>
      </c>
      <c r="J7" s="57">
        <f>'Solar by State'!I3</f>
        <v>0.28251189147623351</v>
      </c>
      <c r="K7" s="57">
        <f>'Solar by State'!J3</f>
        <v>0.28422414772542498</v>
      </c>
      <c r="L7" s="57">
        <f>'Solar by State'!K3</f>
        <v>0.28593640397461639</v>
      </c>
      <c r="M7" s="57">
        <f>'Solar by State'!L3</f>
        <v>0.28764866022380792</v>
      </c>
      <c r="N7" s="57">
        <f>'Solar by State'!M3</f>
        <v>0.28936091647299939</v>
      </c>
      <c r="O7" s="57">
        <f>'Solar by State'!N3</f>
        <v>0.29107317272219091</v>
      </c>
      <c r="P7" s="57">
        <f>'Solar by State'!O3</f>
        <v>0.29278542897138232</v>
      </c>
      <c r="Q7" s="57">
        <f>'Solar by State'!P3</f>
        <v>0.29399879514615068</v>
      </c>
      <c r="R7" s="57">
        <f>'Solar by State'!Q3</f>
        <v>0.29521216132091899</v>
      </c>
      <c r="S7" s="57">
        <f>'Solar by State'!R3</f>
        <v>0.2964255274956874</v>
      </c>
      <c r="T7" s="57">
        <f>'Solar by State'!S3</f>
        <v>0.29763889367045582</v>
      </c>
      <c r="U7" s="57">
        <f>'Solar by State'!T3</f>
        <v>0.29885225984522412</v>
      </c>
      <c r="V7" s="57">
        <f>'Solar by State'!U3</f>
        <v>0.30006562601999248</v>
      </c>
      <c r="W7" s="57">
        <f>'Solar by State'!V3</f>
        <v>0.30127899219476079</v>
      </c>
      <c r="X7" s="57">
        <f>'Solar by State'!W3</f>
        <v>0.3024923583695292</v>
      </c>
      <c r="Y7" s="57">
        <f>'Solar by State'!X3</f>
        <v>0.30370572454429762</v>
      </c>
      <c r="Z7" s="57">
        <f>'Solar by State'!Y3</f>
        <v>0.30491909071906592</v>
      </c>
      <c r="AA7" s="57">
        <f>'Solar by State'!Z3</f>
        <v>0.30613245689383428</v>
      </c>
      <c r="AB7" s="57">
        <f>'Solar by State'!AA3</f>
        <v>0.30734582306860259</v>
      </c>
      <c r="AC7" s="57">
        <f>'Solar by State'!AB3</f>
        <v>0.308559189243371</v>
      </c>
      <c r="AD7" s="57">
        <f>'Solar by State'!AC3</f>
        <v>0.30977255541813942</v>
      </c>
      <c r="AE7" s="57">
        <f>'Solar by State'!AD3</f>
        <v>0.31098592159290772</v>
      </c>
      <c r="AF7" s="57">
        <f>'Solar by State'!AE3</f>
        <v>0.31219928776767608</v>
      </c>
      <c r="AG7" s="57">
        <f>'Solar by State'!AF3</f>
        <v>0.31341265394244439</v>
      </c>
      <c r="AH7" s="57">
        <f>'Solar by State'!AG3</f>
        <v>0.3146260201172128</v>
      </c>
      <c r="AI7" s="57">
        <f>'Solar by State'!AH3</f>
        <v>0.31583938629198122</v>
      </c>
      <c r="AJ7" s="57">
        <f>'Solar by State'!AI3</f>
        <v>0.31705275246674991</v>
      </c>
    </row>
    <row r="8" spans="1:36" x14ac:dyDescent="0.25">
      <c r="A8" s="10" t="s">
        <v>296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x14ac:dyDescent="0.25">
      <c r="A9" s="10" t="s">
        <v>297</v>
      </c>
      <c r="B9" s="57">
        <f>'BECF-pre-ret'!B9*1.1</f>
        <v>0.73260000000000014</v>
      </c>
      <c r="C9" s="57">
        <f t="shared" ref="C9:L13" si="3">$B9</f>
        <v>0.73260000000000014</v>
      </c>
      <c r="D9" s="57">
        <f t="shared" si="3"/>
        <v>0.73260000000000014</v>
      </c>
      <c r="E9" s="57">
        <f t="shared" si="3"/>
        <v>0.73260000000000014</v>
      </c>
      <c r="F9" s="57">
        <f t="shared" si="3"/>
        <v>0.73260000000000014</v>
      </c>
      <c r="G9" s="57">
        <f t="shared" si="3"/>
        <v>0.73260000000000014</v>
      </c>
      <c r="H9" s="57">
        <f t="shared" si="3"/>
        <v>0.73260000000000014</v>
      </c>
      <c r="I9" s="57">
        <f t="shared" si="3"/>
        <v>0.73260000000000014</v>
      </c>
      <c r="J9" s="57">
        <f t="shared" si="3"/>
        <v>0.73260000000000014</v>
      </c>
      <c r="K9" s="57">
        <f t="shared" si="3"/>
        <v>0.73260000000000014</v>
      </c>
      <c r="L9" s="57">
        <f t="shared" si="3"/>
        <v>0.73260000000000014</v>
      </c>
      <c r="M9" s="57">
        <f t="shared" ref="M9:V13" si="4">$B9</f>
        <v>0.73260000000000014</v>
      </c>
      <c r="N9" s="57">
        <f t="shared" si="4"/>
        <v>0.73260000000000014</v>
      </c>
      <c r="O9" s="57">
        <f t="shared" si="4"/>
        <v>0.73260000000000014</v>
      </c>
      <c r="P9" s="57">
        <f t="shared" si="4"/>
        <v>0.73260000000000014</v>
      </c>
      <c r="Q9" s="57">
        <f t="shared" si="4"/>
        <v>0.73260000000000014</v>
      </c>
      <c r="R9" s="57">
        <f t="shared" si="4"/>
        <v>0.73260000000000014</v>
      </c>
      <c r="S9" s="57">
        <f t="shared" si="4"/>
        <v>0.73260000000000014</v>
      </c>
      <c r="T9" s="57">
        <f t="shared" si="4"/>
        <v>0.73260000000000014</v>
      </c>
      <c r="U9" s="57">
        <f t="shared" si="4"/>
        <v>0.73260000000000014</v>
      </c>
      <c r="V9" s="57">
        <f t="shared" si="4"/>
        <v>0.73260000000000014</v>
      </c>
      <c r="W9" s="57">
        <f t="shared" ref="W9:AJ13" si="5">$B9</f>
        <v>0.73260000000000014</v>
      </c>
      <c r="X9" s="57">
        <f t="shared" si="5"/>
        <v>0.73260000000000014</v>
      </c>
      <c r="Y9" s="57">
        <f t="shared" si="5"/>
        <v>0.73260000000000014</v>
      </c>
      <c r="Z9" s="57">
        <f t="shared" si="5"/>
        <v>0.73260000000000014</v>
      </c>
      <c r="AA9" s="57">
        <f t="shared" si="5"/>
        <v>0.73260000000000014</v>
      </c>
      <c r="AB9" s="57">
        <f t="shared" si="5"/>
        <v>0.73260000000000014</v>
      </c>
      <c r="AC9" s="57">
        <f t="shared" si="5"/>
        <v>0.73260000000000014</v>
      </c>
      <c r="AD9" s="57">
        <f t="shared" si="5"/>
        <v>0.73260000000000014</v>
      </c>
      <c r="AE9" s="57">
        <f t="shared" si="5"/>
        <v>0.73260000000000014</v>
      </c>
      <c r="AF9" s="57">
        <f t="shared" si="5"/>
        <v>0.73260000000000014</v>
      </c>
      <c r="AG9" s="57">
        <f t="shared" si="5"/>
        <v>0.73260000000000014</v>
      </c>
      <c r="AH9" s="57">
        <f t="shared" si="5"/>
        <v>0.73260000000000014</v>
      </c>
      <c r="AI9" s="57">
        <f t="shared" si="5"/>
        <v>0.73260000000000014</v>
      </c>
      <c r="AJ9" s="57">
        <f t="shared" si="5"/>
        <v>0.73260000000000014</v>
      </c>
    </row>
    <row r="10" spans="1:36" x14ac:dyDescent="0.25">
      <c r="A10" s="10" t="s">
        <v>298</v>
      </c>
      <c r="B10" s="57">
        <f>'BECF-pre-ret'!B10*1.1</f>
        <v>0.57640000000000002</v>
      </c>
      <c r="C10" s="57">
        <f t="shared" si="3"/>
        <v>0.57640000000000002</v>
      </c>
      <c r="D10" s="57">
        <f t="shared" si="3"/>
        <v>0.57640000000000002</v>
      </c>
      <c r="E10" s="57">
        <f t="shared" si="3"/>
        <v>0.57640000000000002</v>
      </c>
      <c r="F10" s="57">
        <f t="shared" si="3"/>
        <v>0.57640000000000002</v>
      </c>
      <c r="G10" s="57">
        <f t="shared" si="3"/>
        <v>0.57640000000000002</v>
      </c>
      <c r="H10" s="57">
        <f t="shared" si="3"/>
        <v>0.57640000000000002</v>
      </c>
      <c r="I10" s="57">
        <f t="shared" si="3"/>
        <v>0.57640000000000002</v>
      </c>
      <c r="J10" s="57">
        <f t="shared" si="3"/>
        <v>0.57640000000000002</v>
      </c>
      <c r="K10" s="57">
        <f t="shared" si="3"/>
        <v>0.57640000000000002</v>
      </c>
      <c r="L10" s="57">
        <f t="shared" si="3"/>
        <v>0.57640000000000002</v>
      </c>
      <c r="M10" s="57">
        <f t="shared" si="4"/>
        <v>0.57640000000000002</v>
      </c>
      <c r="N10" s="57">
        <f t="shared" si="4"/>
        <v>0.57640000000000002</v>
      </c>
      <c r="O10" s="57">
        <f t="shared" si="4"/>
        <v>0.57640000000000002</v>
      </c>
      <c r="P10" s="57">
        <f t="shared" si="4"/>
        <v>0.57640000000000002</v>
      </c>
      <c r="Q10" s="57">
        <f t="shared" si="4"/>
        <v>0.57640000000000002</v>
      </c>
      <c r="R10" s="57">
        <f t="shared" si="4"/>
        <v>0.57640000000000002</v>
      </c>
      <c r="S10" s="57">
        <f t="shared" si="4"/>
        <v>0.57640000000000002</v>
      </c>
      <c r="T10" s="57">
        <f t="shared" si="4"/>
        <v>0.57640000000000002</v>
      </c>
      <c r="U10" s="57">
        <f t="shared" si="4"/>
        <v>0.57640000000000002</v>
      </c>
      <c r="V10" s="57">
        <f t="shared" si="4"/>
        <v>0.57640000000000002</v>
      </c>
      <c r="W10" s="57">
        <f t="shared" si="5"/>
        <v>0.57640000000000002</v>
      </c>
      <c r="X10" s="57">
        <f t="shared" si="5"/>
        <v>0.57640000000000002</v>
      </c>
      <c r="Y10" s="57">
        <f t="shared" si="5"/>
        <v>0.57640000000000002</v>
      </c>
      <c r="Z10" s="57">
        <f t="shared" si="5"/>
        <v>0.57640000000000002</v>
      </c>
      <c r="AA10" s="57">
        <f t="shared" si="5"/>
        <v>0.57640000000000002</v>
      </c>
      <c r="AB10" s="57">
        <f t="shared" si="5"/>
        <v>0.57640000000000002</v>
      </c>
      <c r="AC10" s="57">
        <f t="shared" si="5"/>
        <v>0.57640000000000002</v>
      </c>
      <c r="AD10" s="57">
        <f t="shared" si="5"/>
        <v>0.57640000000000002</v>
      </c>
      <c r="AE10" s="57">
        <f t="shared" si="5"/>
        <v>0.57640000000000002</v>
      </c>
      <c r="AF10" s="57">
        <f t="shared" si="5"/>
        <v>0.57640000000000002</v>
      </c>
      <c r="AG10" s="57">
        <f t="shared" si="5"/>
        <v>0.57640000000000002</v>
      </c>
      <c r="AH10" s="57">
        <f t="shared" si="5"/>
        <v>0.57640000000000002</v>
      </c>
      <c r="AI10" s="57">
        <f t="shared" si="5"/>
        <v>0.57640000000000002</v>
      </c>
      <c r="AJ10" s="57">
        <f t="shared" si="5"/>
        <v>0.57640000000000002</v>
      </c>
    </row>
    <row r="11" spans="1:36" x14ac:dyDescent="0.25">
      <c r="A11" s="10" t="s">
        <v>299</v>
      </c>
      <c r="B11" s="57">
        <f>'BECF-pre-ret'!B11*1.1</f>
        <v>3.3000000000000004E-3</v>
      </c>
      <c r="C11" s="57">
        <f t="shared" si="3"/>
        <v>3.3000000000000004E-3</v>
      </c>
      <c r="D11" s="57">
        <f t="shared" si="3"/>
        <v>3.3000000000000004E-3</v>
      </c>
      <c r="E11" s="57">
        <f t="shared" si="3"/>
        <v>3.3000000000000004E-3</v>
      </c>
      <c r="F11" s="57">
        <f t="shared" si="3"/>
        <v>3.3000000000000004E-3</v>
      </c>
      <c r="G11" s="57">
        <f t="shared" si="3"/>
        <v>3.3000000000000004E-3</v>
      </c>
      <c r="H11" s="57">
        <f t="shared" si="3"/>
        <v>3.3000000000000004E-3</v>
      </c>
      <c r="I11" s="57">
        <f t="shared" si="3"/>
        <v>3.3000000000000004E-3</v>
      </c>
      <c r="J11" s="57">
        <f t="shared" si="3"/>
        <v>3.3000000000000004E-3</v>
      </c>
      <c r="K11" s="57">
        <f t="shared" si="3"/>
        <v>3.3000000000000004E-3</v>
      </c>
      <c r="L11" s="57">
        <f t="shared" si="3"/>
        <v>3.3000000000000004E-3</v>
      </c>
      <c r="M11" s="57">
        <f t="shared" si="4"/>
        <v>3.3000000000000004E-3</v>
      </c>
      <c r="N11" s="57">
        <f t="shared" si="4"/>
        <v>3.3000000000000004E-3</v>
      </c>
      <c r="O11" s="57">
        <f t="shared" si="4"/>
        <v>3.3000000000000004E-3</v>
      </c>
      <c r="P11" s="57">
        <f t="shared" si="4"/>
        <v>3.3000000000000004E-3</v>
      </c>
      <c r="Q11" s="57">
        <f t="shared" si="4"/>
        <v>3.3000000000000004E-3</v>
      </c>
      <c r="R11" s="57">
        <f t="shared" si="4"/>
        <v>3.3000000000000004E-3</v>
      </c>
      <c r="S11" s="57">
        <f t="shared" si="4"/>
        <v>3.3000000000000004E-3</v>
      </c>
      <c r="T11" s="57">
        <f t="shared" si="4"/>
        <v>3.3000000000000004E-3</v>
      </c>
      <c r="U11" s="57">
        <f t="shared" si="4"/>
        <v>3.3000000000000004E-3</v>
      </c>
      <c r="V11" s="57">
        <f t="shared" si="4"/>
        <v>3.3000000000000004E-3</v>
      </c>
      <c r="W11" s="57">
        <f t="shared" si="5"/>
        <v>3.3000000000000004E-3</v>
      </c>
      <c r="X11" s="57">
        <f t="shared" si="5"/>
        <v>3.3000000000000004E-3</v>
      </c>
      <c r="Y11" s="57">
        <f t="shared" si="5"/>
        <v>3.3000000000000004E-3</v>
      </c>
      <c r="Z11" s="57">
        <f t="shared" si="5"/>
        <v>3.3000000000000004E-3</v>
      </c>
      <c r="AA11" s="57">
        <f t="shared" si="5"/>
        <v>3.3000000000000004E-3</v>
      </c>
      <c r="AB11" s="57">
        <f t="shared" si="5"/>
        <v>3.3000000000000004E-3</v>
      </c>
      <c r="AC11" s="57">
        <f t="shared" si="5"/>
        <v>3.3000000000000004E-3</v>
      </c>
      <c r="AD11" s="57">
        <f t="shared" si="5"/>
        <v>3.3000000000000004E-3</v>
      </c>
      <c r="AE11" s="57">
        <f t="shared" si="5"/>
        <v>3.3000000000000004E-3</v>
      </c>
      <c r="AF11" s="57">
        <f t="shared" si="5"/>
        <v>3.3000000000000004E-3</v>
      </c>
      <c r="AG11" s="57">
        <f t="shared" si="5"/>
        <v>3.3000000000000004E-3</v>
      </c>
      <c r="AH11" s="57">
        <f t="shared" si="5"/>
        <v>3.3000000000000004E-3</v>
      </c>
      <c r="AI11" s="57">
        <f t="shared" si="5"/>
        <v>3.3000000000000004E-3</v>
      </c>
      <c r="AJ11" s="57">
        <f t="shared" si="5"/>
        <v>3.3000000000000004E-3</v>
      </c>
    </row>
    <row r="12" spans="1:36" x14ac:dyDescent="0.25">
      <c r="A12" s="10" t="s">
        <v>300</v>
      </c>
      <c r="B12" s="57">
        <f>'BECF-pre-ret'!B12*1.1</f>
        <v>0.14520000000000002</v>
      </c>
      <c r="C12" s="57">
        <f t="shared" si="3"/>
        <v>0.14520000000000002</v>
      </c>
      <c r="D12" s="57">
        <f t="shared" si="3"/>
        <v>0.14520000000000002</v>
      </c>
      <c r="E12" s="57">
        <f t="shared" si="3"/>
        <v>0.14520000000000002</v>
      </c>
      <c r="F12" s="57">
        <f t="shared" si="3"/>
        <v>0.14520000000000002</v>
      </c>
      <c r="G12" s="57">
        <f t="shared" si="3"/>
        <v>0.14520000000000002</v>
      </c>
      <c r="H12" s="57">
        <f t="shared" si="3"/>
        <v>0.14520000000000002</v>
      </c>
      <c r="I12" s="57">
        <f t="shared" si="3"/>
        <v>0.14520000000000002</v>
      </c>
      <c r="J12" s="57">
        <f t="shared" si="3"/>
        <v>0.14520000000000002</v>
      </c>
      <c r="K12" s="57">
        <f t="shared" si="3"/>
        <v>0.14520000000000002</v>
      </c>
      <c r="L12" s="57">
        <f t="shared" si="3"/>
        <v>0.14520000000000002</v>
      </c>
      <c r="M12" s="57">
        <f t="shared" si="4"/>
        <v>0.14520000000000002</v>
      </c>
      <c r="N12" s="57">
        <f t="shared" si="4"/>
        <v>0.14520000000000002</v>
      </c>
      <c r="O12" s="57">
        <f t="shared" si="4"/>
        <v>0.14520000000000002</v>
      </c>
      <c r="P12" s="57">
        <f t="shared" si="4"/>
        <v>0.14520000000000002</v>
      </c>
      <c r="Q12" s="57">
        <f t="shared" si="4"/>
        <v>0.14520000000000002</v>
      </c>
      <c r="R12" s="57">
        <f t="shared" si="4"/>
        <v>0.14520000000000002</v>
      </c>
      <c r="S12" s="57">
        <f t="shared" si="4"/>
        <v>0.14520000000000002</v>
      </c>
      <c r="T12" s="57">
        <f t="shared" si="4"/>
        <v>0.14520000000000002</v>
      </c>
      <c r="U12" s="57">
        <f t="shared" si="4"/>
        <v>0.14520000000000002</v>
      </c>
      <c r="V12" s="57">
        <f t="shared" si="4"/>
        <v>0.14520000000000002</v>
      </c>
      <c r="W12" s="57">
        <f t="shared" si="5"/>
        <v>0.14520000000000002</v>
      </c>
      <c r="X12" s="57">
        <f t="shared" si="5"/>
        <v>0.14520000000000002</v>
      </c>
      <c r="Y12" s="57">
        <f t="shared" si="5"/>
        <v>0.14520000000000002</v>
      </c>
      <c r="Z12" s="57">
        <f t="shared" si="5"/>
        <v>0.14520000000000002</v>
      </c>
      <c r="AA12" s="57">
        <f t="shared" si="5"/>
        <v>0.14520000000000002</v>
      </c>
      <c r="AB12" s="57">
        <f t="shared" si="5"/>
        <v>0.14520000000000002</v>
      </c>
      <c r="AC12" s="57">
        <f t="shared" si="5"/>
        <v>0.14520000000000002</v>
      </c>
      <c r="AD12" s="57">
        <f t="shared" si="5"/>
        <v>0.14520000000000002</v>
      </c>
      <c r="AE12" s="57">
        <f t="shared" si="5"/>
        <v>0.14520000000000002</v>
      </c>
      <c r="AF12" s="57">
        <f t="shared" si="5"/>
        <v>0.14520000000000002</v>
      </c>
      <c r="AG12" s="57">
        <f t="shared" si="5"/>
        <v>0.14520000000000002</v>
      </c>
      <c r="AH12" s="57">
        <f t="shared" si="5"/>
        <v>0.14520000000000002</v>
      </c>
      <c r="AI12" s="57">
        <f t="shared" si="5"/>
        <v>0.14520000000000002</v>
      </c>
      <c r="AJ12" s="57">
        <f t="shared" si="5"/>
        <v>0.14520000000000002</v>
      </c>
    </row>
    <row r="13" spans="1:36" x14ac:dyDescent="0.25">
      <c r="A13" s="10" t="s">
        <v>301</v>
      </c>
      <c r="B13" s="57">
        <f>'BECF-pre-ret'!B13*1.1</f>
        <v>6.1600000000000009E-2</v>
      </c>
      <c r="C13" s="57">
        <f t="shared" si="3"/>
        <v>6.1600000000000009E-2</v>
      </c>
      <c r="D13" s="57">
        <f t="shared" si="3"/>
        <v>6.1600000000000009E-2</v>
      </c>
      <c r="E13" s="57">
        <f t="shared" si="3"/>
        <v>6.1600000000000009E-2</v>
      </c>
      <c r="F13" s="57">
        <f t="shared" si="3"/>
        <v>6.1600000000000009E-2</v>
      </c>
      <c r="G13" s="57">
        <f t="shared" si="3"/>
        <v>6.1600000000000009E-2</v>
      </c>
      <c r="H13" s="57">
        <f t="shared" si="3"/>
        <v>6.1600000000000009E-2</v>
      </c>
      <c r="I13" s="57">
        <f t="shared" si="3"/>
        <v>6.1600000000000009E-2</v>
      </c>
      <c r="J13" s="57">
        <f t="shared" si="3"/>
        <v>6.1600000000000009E-2</v>
      </c>
      <c r="K13" s="57">
        <f t="shared" si="3"/>
        <v>6.1600000000000009E-2</v>
      </c>
      <c r="L13" s="57">
        <f t="shared" si="3"/>
        <v>6.1600000000000009E-2</v>
      </c>
      <c r="M13" s="57">
        <f t="shared" si="4"/>
        <v>6.1600000000000009E-2</v>
      </c>
      <c r="N13" s="57">
        <f t="shared" si="4"/>
        <v>6.1600000000000009E-2</v>
      </c>
      <c r="O13" s="57">
        <f t="shared" si="4"/>
        <v>6.1600000000000009E-2</v>
      </c>
      <c r="P13" s="57">
        <f t="shared" si="4"/>
        <v>6.1600000000000009E-2</v>
      </c>
      <c r="Q13" s="57">
        <f t="shared" si="4"/>
        <v>6.1600000000000009E-2</v>
      </c>
      <c r="R13" s="57">
        <f t="shared" si="4"/>
        <v>6.1600000000000009E-2</v>
      </c>
      <c r="S13" s="57">
        <f t="shared" si="4"/>
        <v>6.1600000000000009E-2</v>
      </c>
      <c r="T13" s="57">
        <f t="shared" si="4"/>
        <v>6.1600000000000009E-2</v>
      </c>
      <c r="U13" s="57">
        <f t="shared" si="4"/>
        <v>6.1600000000000009E-2</v>
      </c>
      <c r="V13" s="57">
        <f t="shared" si="4"/>
        <v>6.1600000000000009E-2</v>
      </c>
      <c r="W13" s="57">
        <f t="shared" si="5"/>
        <v>6.1600000000000009E-2</v>
      </c>
      <c r="X13" s="57">
        <f t="shared" si="5"/>
        <v>6.1600000000000009E-2</v>
      </c>
      <c r="Y13" s="57">
        <f t="shared" si="5"/>
        <v>6.1600000000000009E-2</v>
      </c>
      <c r="Z13" s="57">
        <f t="shared" si="5"/>
        <v>6.1600000000000009E-2</v>
      </c>
      <c r="AA13" s="57">
        <f t="shared" si="5"/>
        <v>6.1600000000000009E-2</v>
      </c>
      <c r="AB13" s="57">
        <f t="shared" si="5"/>
        <v>6.1600000000000009E-2</v>
      </c>
      <c r="AC13" s="57">
        <f t="shared" si="5"/>
        <v>6.1600000000000009E-2</v>
      </c>
      <c r="AD13" s="57">
        <f t="shared" si="5"/>
        <v>6.1600000000000009E-2</v>
      </c>
      <c r="AE13" s="57">
        <f t="shared" si="5"/>
        <v>6.1600000000000009E-2</v>
      </c>
      <c r="AF13" s="57">
        <f t="shared" si="5"/>
        <v>6.1600000000000009E-2</v>
      </c>
      <c r="AG13" s="57">
        <f t="shared" si="5"/>
        <v>6.1600000000000009E-2</v>
      </c>
      <c r="AH13" s="57">
        <f t="shared" si="5"/>
        <v>6.1600000000000009E-2</v>
      </c>
      <c r="AI13" s="57">
        <f t="shared" si="5"/>
        <v>6.1600000000000009E-2</v>
      </c>
      <c r="AJ13" s="57">
        <f t="shared" si="5"/>
        <v>6.1600000000000009E-2</v>
      </c>
    </row>
    <row r="14" spans="1:36" x14ac:dyDescent="0.25">
      <c r="A14" s="10" t="s">
        <v>302</v>
      </c>
      <c r="B14" s="57">
        <f>IF('BECF-pre-ret'!B14&gt;0, D14, 0)</f>
        <v>0.48068888665972159</v>
      </c>
      <c r="C14" s="57">
        <f>B14</f>
        <v>0.48068888665972159</v>
      </c>
      <c r="D14" s="57">
        <f>IF('BECF-pre-ret'!D14 &gt; 0, 'NREL ATB'!E137, 0)</f>
        <v>0.48068888665972159</v>
      </c>
      <c r="E14" s="57">
        <f>IF('BECF-pre-ret'!E14 &gt; 0, 'NREL ATB'!F137, 0)</f>
        <v>0.48769523684708904</v>
      </c>
      <c r="F14" s="57">
        <f>IF('BECF-pre-ret'!F14 &gt; 0, 'NREL ATB'!G137, 0)</f>
        <v>0.49179368897361969</v>
      </c>
      <c r="G14" s="57">
        <f>IF('BECF-pre-ret'!G14 &gt; 0, 'NREL ATB'!H137, 0)</f>
        <v>0.49470158703445649</v>
      </c>
      <c r="H14" s="57">
        <f>IF('BECF-pre-ret'!H14 &gt; 0, 'NREL ATB'!I137, 0)</f>
        <v>0.49695712800238945</v>
      </c>
      <c r="I14" s="57">
        <f>IF('BECF-pre-ret'!I14 &gt; 0, 'NREL ATB'!J137, 0)</f>
        <v>0.49880003916098709</v>
      </c>
      <c r="J14" s="57">
        <f>IF('BECF-pre-ret'!J14 &gt; 0, 'NREL ATB'!K137, 0)</f>
        <v>0.50035819834388673</v>
      </c>
      <c r="K14" s="57">
        <f>IF('BECF-pre-ret'!K14 &gt; 0, 'NREL ATB'!L137, 0)</f>
        <v>0.50170793722182394</v>
      </c>
      <c r="L14" s="57">
        <f>IF('BECF-pre-ret'!L14 &gt; 0, 'NREL ATB'!M137, 0)</f>
        <v>0.50289849128751773</v>
      </c>
      <c r="M14" s="57">
        <f>IF('BECF-pre-ret'!M14 &gt; 0, 'NREL ATB'!N137, 0)</f>
        <v>0.50396347818975684</v>
      </c>
      <c r="N14" s="57">
        <f>IF('BECF-pre-ret'!N14 &gt; 0, 'NREL ATB'!O137, 0)</f>
        <v>0.50492687602914588</v>
      </c>
      <c r="O14" s="57">
        <f>IF('BECF-pre-ret'!O14 &gt; 0, 'NREL ATB'!P137, 0)</f>
        <v>0.50580638934835465</v>
      </c>
      <c r="P14" s="57">
        <f>IF('BECF-pre-ret'!P14 &gt; 0, 'NREL ATB'!Q137, 0)</f>
        <v>0.50661546317226136</v>
      </c>
      <c r="Q14" s="57">
        <f>IF('BECF-pre-ret'!Q14 &gt; 0, 'NREL ATB'!R137, 0)</f>
        <v>0.50736454853125423</v>
      </c>
      <c r="R14" s="57">
        <f>IF('BECF-pre-ret'!R14 &gt; 0, 'NREL ATB'!S137, 0)</f>
        <v>0.50806193031628744</v>
      </c>
      <c r="S14" s="57">
        <f>IF('BECF-pre-ret'!S14 &gt; 0, 'NREL ATB'!T137, 0)</f>
        <v>0.50871428740919133</v>
      </c>
      <c r="T14" s="57">
        <f>IF('BECF-pre-ret'!T14 &gt; 0, 'NREL ATB'!U137, 0)</f>
        <v>0.50932708270337335</v>
      </c>
      <c r="U14" s="57">
        <f>IF('BECF-pre-ret'!U14 &gt; 0, 'NREL ATB'!V137, 0)</f>
        <v>0.50990484147488513</v>
      </c>
      <c r="V14" s="57">
        <f>IF('BECF-pre-ret'!V14 &gt; 0, 'NREL ATB'!W137, 0)</f>
        <v>0.51045135438946032</v>
      </c>
      <c r="W14" s="57">
        <f>IF('BECF-pre-ret'!W14 &gt; 0, 'NREL ATB'!X137, 0)</f>
        <v>0.51096982837712424</v>
      </c>
      <c r="X14" s="57">
        <f>IF('BECF-pre-ret'!X14 &gt; 0, 'NREL ATB'!Y137, 0)</f>
        <v>0.51146300065778483</v>
      </c>
      <c r="Y14" s="57">
        <f>IF('BECF-pre-ret'!Y14 &gt; 0, 'NREL ATB'!Z137, 0)</f>
        <v>0.51193322621651327</v>
      </c>
      <c r="Z14" s="57">
        <f>IF('BECF-pre-ret'!Z14 &gt; 0, 'NREL ATB'!AA137, 0)</f>
        <v>0.51238254581810971</v>
      </c>
      <c r="AA14" s="57">
        <f>IF('BECF-pre-ret'!AA14 &gt; 0, 'NREL ATB'!AB137, 0)</f>
        <v>0.51281273953572182</v>
      </c>
      <c r="AB14" s="57">
        <f>IF('BECF-pre-ret'!AB14 &gt; 0, 'NREL ATB'!AC137, 0)</f>
        <v>0.51322536934505714</v>
      </c>
      <c r="AC14" s="57">
        <f>IF('BECF-pre-ret'!AC14 &gt; 0, 'NREL ATB'!AD137, 0)</f>
        <v>0.51362181335962875</v>
      </c>
      <c r="AD14" s="57">
        <f>IF('BECF-pre-ret'!AD14 &gt; 0, 'NREL ATB'!AE137, 0)</f>
        <v>0.51400329360141572</v>
      </c>
      <c r="AE14" s="57">
        <f>IF('BECF-pre-ret'!AE14 &gt; 0, 'NREL ATB'!AF137, 0)</f>
        <v>0.51437089871862152</v>
      </c>
      <c r="AF14" s="57">
        <f>IF('BECF-pre-ret'!AF14 &gt; 0, 'NREL ATB'!AG137, 0)</f>
        <v>0.51472560271516099</v>
      </c>
      <c r="AG14" s="57">
        <f>IF('BECF-pre-ret'!AG14 &gt; 0, 'NREL ATB'!AH137, 0)</f>
        <v>0.51506828050365472</v>
      </c>
      <c r="AH14" s="57">
        <f>IF('BECF-pre-ret'!AH14 &gt; 0, 'NREL ATB'!AI137, 0)</f>
        <v>0.51539972090725572</v>
      </c>
      <c r="AI14" s="57">
        <f>IF('BECF-pre-ret'!AI14 &gt; 0, 'NREL ATB'!AJ137, 0)</f>
        <v>0.51572063759655873</v>
      </c>
      <c r="AJ14" s="57">
        <f>IF('BECF-pre-ret'!AJ14 &gt; 0, 'NREL ATB'!AK137, 0)</f>
        <v>0.51603167834304386</v>
      </c>
    </row>
    <row r="15" spans="1:36" x14ac:dyDescent="0.25">
      <c r="A15" s="10" t="s">
        <v>303</v>
      </c>
      <c r="B15" s="57">
        <f>'BECF-pre-ret'!B15*1.1</f>
        <v>1.1000000000000001E-3</v>
      </c>
      <c r="C15" s="57">
        <f t="shared" ref="C15:L17" si="6">$B15</f>
        <v>1.1000000000000001E-3</v>
      </c>
      <c r="D15" s="57">
        <f t="shared" si="6"/>
        <v>1.1000000000000001E-3</v>
      </c>
      <c r="E15" s="57">
        <f t="shared" si="6"/>
        <v>1.1000000000000001E-3</v>
      </c>
      <c r="F15" s="57">
        <f t="shared" si="6"/>
        <v>1.1000000000000001E-3</v>
      </c>
      <c r="G15" s="57">
        <f t="shared" si="6"/>
        <v>1.1000000000000001E-3</v>
      </c>
      <c r="H15" s="57">
        <f t="shared" si="6"/>
        <v>1.1000000000000001E-3</v>
      </c>
      <c r="I15" s="57">
        <f t="shared" si="6"/>
        <v>1.1000000000000001E-3</v>
      </c>
      <c r="J15" s="57">
        <f t="shared" si="6"/>
        <v>1.1000000000000001E-3</v>
      </c>
      <c r="K15" s="57">
        <f t="shared" si="6"/>
        <v>1.1000000000000001E-3</v>
      </c>
      <c r="L15" s="57">
        <f t="shared" si="6"/>
        <v>1.1000000000000001E-3</v>
      </c>
      <c r="M15" s="57">
        <f t="shared" ref="M15:V17" si="7">$B15</f>
        <v>1.1000000000000001E-3</v>
      </c>
      <c r="N15" s="57">
        <f t="shared" si="7"/>
        <v>1.1000000000000001E-3</v>
      </c>
      <c r="O15" s="57">
        <f t="shared" si="7"/>
        <v>1.1000000000000001E-3</v>
      </c>
      <c r="P15" s="57">
        <f t="shared" si="7"/>
        <v>1.1000000000000001E-3</v>
      </c>
      <c r="Q15" s="57">
        <f t="shared" si="7"/>
        <v>1.1000000000000001E-3</v>
      </c>
      <c r="R15" s="57">
        <f t="shared" si="7"/>
        <v>1.1000000000000001E-3</v>
      </c>
      <c r="S15" s="57">
        <f t="shared" si="7"/>
        <v>1.1000000000000001E-3</v>
      </c>
      <c r="T15" s="57">
        <f t="shared" si="7"/>
        <v>1.1000000000000001E-3</v>
      </c>
      <c r="U15" s="57">
        <f t="shared" si="7"/>
        <v>1.1000000000000001E-3</v>
      </c>
      <c r="V15" s="57">
        <f t="shared" si="7"/>
        <v>1.1000000000000001E-3</v>
      </c>
      <c r="W15" s="57">
        <f t="shared" ref="W15:AJ17" si="8">$B15</f>
        <v>1.1000000000000001E-3</v>
      </c>
      <c r="X15" s="57">
        <f t="shared" si="8"/>
        <v>1.1000000000000001E-3</v>
      </c>
      <c r="Y15" s="57">
        <f t="shared" si="8"/>
        <v>1.1000000000000001E-3</v>
      </c>
      <c r="Z15" s="57">
        <f t="shared" si="8"/>
        <v>1.1000000000000001E-3</v>
      </c>
      <c r="AA15" s="57">
        <f t="shared" si="8"/>
        <v>1.1000000000000001E-3</v>
      </c>
      <c r="AB15" s="57">
        <f t="shared" si="8"/>
        <v>1.1000000000000001E-3</v>
      </c>
      <c r="AC15" s="57">
        <f t="shared" si="8"/>
        <v>1.1000000000000001E-3</v>
      </c>
      <c r="AD15" s="57">
        <f t="shared" si="8"/>
        <v>1.1000000000000001E-3</v>
      </c>
      <c r="AE15" s="57">
        <f t="shared" si="8"/>
        <v>1.1000000000000001E-3</v>
      </c>
      <c r="AF15" s="57">
        <f t="shared" si="8"/>
        <v>1.1000000000000001E-3</v>
      </c>
      <c r="AG15" s="57">
        <f t="shared" si="8"/>
        <v>1.1000000000000001E-3</v>
      </c>
      <c r="AH15" s="57">
        <f t="shared" si="8"/>
        <v>1.1000000000000001E-3</v>
      </c>
      <c r="AI15" s="57">
        <f t="shared" si="8"/>
        <v>1.1000000000000001E-3</v>
      </c>
      <c r="AJ15" s="57">
        <f t="shared" si="8"/>
        <v>1.1000000000000001E-3</v>
      </c>
    </row>
    <row r="16" spans="1:36" x14ac:dyDescent="0.25">
      <c r="A16" s="10" t="s">
        <v>304</v>
      </c>
      <c r="B16" s="57">
        <f>'BECF-pre-ret'!B16*1.1</f>
        <v>1.1000000000000001E-3</v>
      </c>
      <c r="C16" s="57">
        <f t="shared" si="6"/>
        <v>1.1000000000000001E-3</v>
      </c>
      <c r="D16" s="57">
        <f t="shared" si="6"/>
        <v>1.1000000000000001E-3</v>
      </c>
      <c r="E16" s="57">
        <f t="shared" si="6"/>
        <v>1.1000000000000001E-3</v>
      </c>
      <c r="F16" s="57">
        <f t="shared" si="6"/>
        <v>1.1000000000000001E-3</v>
      </c>
      <c r="G16" s="57">
        <f t="shared" si="6"/>
        <v>1.1000000000000001E-3</v>
      </c>
      <c r="H16" s="57">
        <f t="shared" si="6"/>
        <v>1.1000000000000001E-3</v>
      </c>
      <c r="I16" s="57">
        <f t="shared" si="6"/>
        <v>1.1000000000000001E-3</v>
      </c>
      <c r="J16" s="57">
        <f t="shared" si="6"/>
        <v>1.1000000000000001E-3</v>
      </c>
      <c r="K16" s="57">
        <f t="shared" si="6"/>
        <v>1.1000000000000001E-3</v>
      </c>
      <c r="L16" s="57">
        <f t="shared" si="6"/>
        <v>1.1000000000000001E-3</v>
      </c>
      <c r="M16" s="57">
        <f t="shared" si="7"/>
        <v>1.1000000000000001E-3</v>
      </c>
      <c r="N16" s="57">
        <f t="shared" si="7"/>
        <v>1.1000000000000001E-3</v>
      </c>
      <c r="O16" s="57">
        <f t="shared" si="7"/>
        <v>1.1000000000000001E-3</v>
      </c>
      <c r="P16" s="57">
        <f t="shared" si="7"/>
        <v>1.1000000000000001E-3</v>
      </c>
      <c r="Q16" s="57">
        <f t="shared" si="7"/>
        <v>1.1000000000000001E-3</v>
      </c>
      <c r="R16" s="57">
        <f t="shared" si="7"/>
        <v>1.1000000000000001E-3</v>
      </c>
      <c r="S16" s="57">
        <f t="shared" si="7"/>
        <v>1.1000000000000001E-3</v>
      </c>
      <c r="T16" s="57">
        <f t="shared" si="7"/>
        <v>1.1000000000000001E-3</v>
      </c>
      <c r="U16" s="57">
        <f t="shared" si="7"/>
        <v>1.1000000000000001E-3</v>
      </c>
      <c r="V16" s="57">
        <f t="shared" si="7"/>
        <v>1.1000000000000001E-3</v>
      </c>
      <c r="W16" s="57">
        <f t="shared" si="8"/>
        <v>1.1000000000000001E-3</v>
      </c>
      <c r="X16" s="57">
        <f t="shared" si="8"/>
        <v>1.1000000000000001E-3</v>
      </c>
      <c r="Y16" s="57">
        <f t="shared" si="8"/>
        <v>1.1000000000000001E-3</v>
      </c>
      <c r="Z16" s="57">
        <f t="shared" si="8"/>
        <v>1.1000000000000001E-3</v>
      </c>
      <c r="AA16" s="57">
        <f t="shared" si="8"/>
        <v>1.1000000000000001E-3</v>
      </c>
      <c r="AB16" s="57">
        <f t="shared" si="8"/>
        <v>1.1000000000000001E-3</v>
      </c>
      <c r="AC16" s="57">
        <f t="shared" si="8"/>
        <v>1.1000000000000001E-3</v>
      </c>
      <c r="AD16" s="57">
        <f t="shared" si="8"/>
        <v>1.1000000000000001E-3</v>
      </c>
      <c r="AE16" s="57">
        <f t="shared" si="8"/>
        <v>1.1000000000000001E-3</v>
      </c>
      <c r="AF16" s="57">
        <f t="shared" si="8"/>
        <v>1.1000000000000001E-3</v>
      </c>
      <c r="AG16" s="57">
        <f t="shared" si="8"/>
        <v>1.1000000000000001E-3</v>
      </c>
      <c r="AH16" s="57">
        <f t="shared" si="8"/>
        <v>1.1000000000000001E-3</v>
      </c>
      <c r="AI16" s="57">
        <f t="shared" si="8"/>
        <v>1.1000000000000001E-3</v>
      </c>
      <c r="AJ16" s="57">
        <f t="shared" si="8"/>
        <v>1.1000000000000001E-3</v>
      </c>
    </row>
    <row r="17" spans="1:36" x14ac:dyDescent="0.25">
      <c r="A17" s="10" t="s">
        <v>305</v>
      </c>
      <c r="B17" s="57">
        <f>'BECF-pre-ret'!B17*1.1</f>
        <v>0.28380000000000005</v>
      </c>
      <c r="C17" s="57">
        <f t="shared" si="6"/>
        <v>0.28380000000000005</v>
      </c>
      <c r="D17" s="57">
        <f t="shared" si="6"/>
        <v>0.28380000000000005</v>
      </c>
      <c r="E17" s="57">
        <f t="shared" si="6"/>
        <v>0.28380000000000005</v>
      </c>
      <c r="F17" s="57">
        <f t="shared" si="6"/>
        <v>0.28380000000000005</v>
      </c>
      <c r="G17" s="57">
        <f t="shared" si="6"/>
        <v>0.28380000000000005</v>
      </c>
      <c r="H17" s="57">
        <f t="shared" si="6"/>
        <v>0.28380000000000005</v>
      </c>
      <c r="I17" s="57">
        <f t="shared" si="6"/>
        <v>0.28380000000000005</v>
      </c>
      <c r="J17" s="57">
        <f t="shared" si="6"/>
        <v>0.28380000000000005</v>
      </c>
      <c r="K17" s="57">
        <f t="shared" si="6"/>
        <v>0.28380000000000005</v>
      </c>
      <c r="L17" s="57">
        <f t="shared" si="6"/>
        <v>0.28380000000000005</v>
      </c>
      <c r="M17" s="57">
        <f t="shared" si="7"/>
        <v>0.28380000000000005</v>
      </c>
      <c r="N17" s="57">
        <f t="shared" si="7"/>
        <v>0.28380000000000005</v>
      </c>
      <c r="O17" s="57">
        <f t="shared" si="7"/>
        <v>0.28380000000000005</v>
      </c>
      <c r="P17" s="57">
        <f t="shared" si="7"/>
        <v>0.28380000000000005</v>
      </c>
      <c r="Q17" s="57">
        <f t="shared" si="7"/>
        <v>0.28380000000000005</v>
      </c>
      <c r="R17" s="57">
        <f t="shared" si="7"/>
        <v>0.28380000000000005</v>
      </c>
      <c r="S17" s="57">
        <f t="shared" si="7"/>
        <v>0.28380000000000005</v>
      </c>
      <c r="T17" s="57">
        <f t="shared" si="7"/>
        <v>0.28380000000000005</v>
      </c>
      <c r="U17" s="57">
        <f t="shared" si="7"/>
        <v>0.28380000000000005</v>
      </c>
      <c r="V17" s="57">
        <f t="shared" si="7"/>
        <v>0.28380000000000005</v>
      </c>
      <c r="W17" s="57">
        <f t="shared" si="8"/>
        <v>0.28380000000000005</v>
      </c>
      <c r="X17" s="57">
        <f t="shared" si="8"/>
        <v>0.28380000000000005</v>
      </c>
      <c r="Y17" s="57">
        <f t="shared" si="8"/>
        <v>0.28380000000000005</v>
      </c>
      <c r="Z17" s="57">
        <f t="shared" si="8"/>
        <v>0.28380000000000005</v>
      </c>
      <c r="AA17" s="57">
        <f t="shared" si="8"/>
        <v>0.28380000000000005</v>
      </c>
      <c r="AB17" s="57">
        <f t="shared" si="8"/>
        <v>0.28380000000000005</v>
      </c>
      <c r="AC17" s="57">
        <f t="shared" si="8"/>
        <v>0.28380000000000005</v>
      </c>
      <c r="AD17" s="57">
        <f t="shared" si="8"/>
        <v>0.28380000000000005</v>
      </c>
      <c r="AE17" s="57">
        <f t="shared" si="8"/>
        <v>0.28380000000000005</v>
      </c>
      <c r="AF17" s="57">
        <f t="shared" si="8"/>
        <v>0.28380000000000005</v>
      </c>
      <c r="AG17" s="57">
        <f t="shared" si="8"/>
        <v>0.28380000000000005</v>
      </c>
      <c r="AH17" s="57">
        <f t="shared" si="8"/>
        <v>0.28380000000000005</v>
      </c>
      <c r="AI17" s="57">
        <f t="shared" si="8"/>
        <v>0.28380000000000005</v>
      </c>
      <c r="AJ17" s="57">
        <f t="shared" si="8"/>
        <v>0.28380000000000005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NREL ATB</vt:lpstr>
      <vt:lpstr>Wind By State</vt:lpstr>
      <vt:lpstr>Solar by State</vt:lpstr>
      <vt:lpstr>Table 4.8.B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2020-12-09T18:30:00Z</dcterms:modified>
</cp:coreProperties>
</file>