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D9CC9D25-D63B-4C0F-B095-E2039F87760D}" xr6:coauthVersionLast="46" xr6:coauthVersionMax="46" xr10:uidLastSave="{00000000-0000-0000-0000-000000000000}"/>
  <bookViews>
    <workbookView xWindow="465" yWindow="510" windowWidth="26415" windowHeight="16260" firstSheet="2" activeTab="4"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Q32" i="22"/>
  <c r="R32" i="22"/>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I8" i="21" s="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J6" i="21" l="1"/>
  <c r="I4" i="21"/>
  <c r="J4" i="21"/>
  <c r="K4" i="21" s="1"/>
  <c r="N11" i="22" s="1"/>
  <c r="N36" i="22" s="1"/>
  <c r="J7" i="21"/>
  <c r="J9" i="21"/>
  <c r="I6" i="21"/>
  <c r="K6" i="21" s="1"/>
  <c r="N14" i="22" s="1"/>
  <c r="N38"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3" i="1"/>
  <c r="M149" i="1" s="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B691" i="1" l="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R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<sst xmlns="http://schemas.openxmlformats.org/spreadsheetml/2006/main" count="7916" uniqueCount="1991">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</sst>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31.4223</c:v>
                </c:pt>
                <c:pt idx="2">
                  <c:v>40.576799999999999</c:v>
                </c:pt>
                <c:pt idx="3">
                  <c:v>31.2804</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zoomScale="60" zoomScaleNormal="60" workbookViewId="0">
      <pane ySplit="1" topLeftCell="A188" activePane="bottomLeft" state="frozen"/>
      <selection pane="bottomLeft" activeCell="I197" sqref="I197"/>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1946</v>
      </c>
      <c r="C64" s="88" t="s">
        <v>513</v>
      </c>
      <c r="D64" s="52" t="s">
        <v>48</v>
      </c>
      <c r="E64" s="52" t="s">
        <v>40</v>
      </c>
      <c r="F64" s="52" t="s">
        <v>88</v>
      </c>
      <c r="G64" s="52" t="s">
        <v>40</v>
      </c>
      <c r="H64" s="55">
        <v>186</v>
      </c>
      <c r="I64" s="155" t="s">
        <v>46</v>
      </c>
      <c r="J64" s="74" t="s">
        <v>1947</v>
      </c>
      <c r="K64" s="75" t="s">
        <v>618</v>
      </c>
      <c r="L64" s="61">
        <v>0</v>
      </c>
      <c r="M64" s="61">
        <v>1</v>
      </c>
      <c r="N64" s="61">
        <v>0.01</v>
      </c>
      <c r="O64" s="52" t="s">
        <v>514</v>
      </c>
      <c r="P64" s="159" t="s">
        <v>1948</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1949</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1950</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1951</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1952</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1953</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1954</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1955</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1956</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1957</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1958</v>
      </c>
      <c r="C101" s="88" t="s">
        <v>982</v>
      </c>
      <c r="D101" s="52" t="s">
        <v>48</v>
      </c>
      <c r="E101" s="52" t="s">
        <v>40</v>
      </c>
      <c r="F101" s="52" t="s">
        <v>88</v>
      </c>
      <c r="G101" s="52" t="s">
        <v>40</v>
      </c>
      <c r="H101" s="55">
        <v>460</v>
      </c>
      <c r="I101" s="155" t="s">
        <v>46</v>
      </c>
      <c r="J101" s="88" t="s">
        <v>1959</v>
      </c>
      <c r="K101" s="87" t="s">
        <v>983</v>
      </c>
      <c r="L101" s="61">
        <v>0</v>
      </c>
      <c r="M101" s="61">
        <v>1</v>
      </c>
      <c r="N101" s="61">
        <v>0.01</v>
      </c>
      <c r="O101" s="52" t="s">
        <v>514</v>
      </c>
      <c r="P101" s="217" t="s">
        <v>1960</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1961</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1962</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1963</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1922</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1923</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1924</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1925</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1926</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1927</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1928</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1929</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1930</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1931</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1932</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1933</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1934</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1935</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1936</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1937</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1938</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1939</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1978</v>
      </c>
      <c r="D188" s="220" t="s">
        <v>496</v>
      </c>
      <c r="E188" s="220"/>
      <c r="F188" s="220" t="s">
        <v>495</v>
      </c>
      <c r="G188" s="221"/>
      <c r="H188" s="90">
        <v>876</v>
      </c>
      <c r="I188" s="221" t="s">
        <v>46</v>
      </c>
      <c r="J188" s="2" t="s">
        <v>1979</v>
      </c>
      <c r="K188" s="2" t="s">
        <v>1980</v>
      </c>
      <c r="L188" s="99">
        <v>0</v>
      </c>
      <c r="M188" s="99">
        <v>1</v>
      </c>
      <c r="N188" s="99">
        <v>0.01</v>
      </c>
      <c r="O188" s="221" t="s">
        <v>1388</v>
      </c>
      <c r="P188" s="220" t="s">
        <v>1981</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1964</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1982</v>
      </c>
      <c r="C242" s="4" t="s">
        <v>1983</v>
      </c>
      <c r="D242" s="220" t="s">
        <v>496</v>
      </c>
      <c r="E242" s="220"/>
      <c r="F242" s="220" t="s">
        <v>495</v>
      </c>
      <c r="G242" s="220"/>
      <c r="H242" s="181">
        <v>860</v>
      </c>
      <c r="I242" s="155" t="s">
        <v>46</v>
      </c>
      <c r="J242" s="4" t="s">
        <v>1982</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1984</v>
      </c>
      <c r="D351" s="220" t="s">
        <v>141</v>
      </c>
      <c r="E351" s="221" t="s">
        <v>1985</v>
      </c>
      <c r="F351" s="221" t="s">
        <v>824</v>
      </c>
      <c r="G351" s="220" t="s">
        <v>1986</v>
      </c>
      <c r="H351" s="181">
        <v>892</v>
      </c>
      <c r="I351" s="220" t="s">
        <v>46</v>
      </c>
      <c r="J351" s="4" t="s">
        <v>1987</v>
      </c>
      <c r="K351" s="4" t="s">
        <v>1988</v>
      </c>
      <c r="L351" s="225">
        <v>0</v>
      </c>
      <c r="M351" s="140">
        <v>1</v>
      </c>
      <c r="N351" s="140">
        <v>0.01</v>
      </c>
      <c r="O351" s="220" t="s">
        <v>1388</v>
      </c>
      <c r="P351" s="220" t="s">
        <v>1989</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1990</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1985</v>
      </c>
      <c r="F353" s="221" t="s">
        <v>825</v>
      </c>
      <c r="G353" s="220" t="s">
        <v>1986</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1990</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1985</v>
      </c>
      <c r="F355" s="221" t="s">
        <v>826</v>
      </c>
      <c r="G355" s="220" t="s">
        <v>1986</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1990</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1985</v>
      </c>
      <c r="F357" s="221" t="s">
        <v>827</v>
      </c>
      <c r="G357" s="220" t="s">
        <v>1986</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1990</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1985</v>
      </c>
      <c r="F359" s="220" t="s">
        <v>1317</v>
      </c>
      <c r="G359" s="220" t="s">
        <v>1986</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1990</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1985</v>
      </c>
      <c r="F361" s="221" t="s">
        <v>897</v>
      </c>
      <c r="G361" s="220" t="s">
        <v>1986</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1990</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1985</v>
      </c>
      <c r="F363" s="221" t="s">
        <v>148</v>
      </c>
      <c r="G363" s="220" t="s">
        <v>1986</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1990</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1985</v>
      </c>
      <c r="F365" s="221" t="s">
        <v>149</v>
      </c>
      <c r="G365" s="220" t="s">
        <v>1986</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1990</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abSelected="1" topLeftCell="H1" zoomScale="80" zoomScaleNormal="80" workbookViewId="0">
      <pane ySplit="1" topLeftCell="A30" activePane="bottomLeft" state="frozen"/>
      <selection pane="bottomLeft" activeCell="R37" sqref="R37"/>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56.400213000000008</v>
      </c>
      <c r="M2" s="204">
        <f>'Target Calculations'!G10</f>
        <v>75.826139999999981</v>
      </c>
      <c r="N2" s="4" t="str">
        <f>'Target Calculations'!K10</f>
        <v>In a scenario limiting global warming to 1.5 °C, Colorado would need to cut its total (including land use) emissions by 39 to 54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64.366023000000013</v>
      </c>
      <c r="M3" s="204">
        <f>'Target Calculations'!G11</f>
        <v>83.791949999999986</v>
      </c>
      <c r="N3" s="4" t="str">
        <f>'Target Calculations'!K11</f>
        <v>In a scenario limiting global warming to 1.5 °C, Colorado would need to cut its total (excluding land use) emissions by 36 to 51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3.4564529999999998</v>
      </c>
      <c r="M11" s="204">
        <f>'Target Calculations'!G4</f>
        <v>10.683581999999999</v>
      </c>
      <c r="N11" s="4" t="str">
        <f>'Target Calculations'!K4</f>
        <v>In a scenario limiting global warming to 1.5 °C, Colorado would need to cut its electricity emissions by 74 to 92 percent of 2005 levels.</v>
      </c>
    </row>
    <row r="12" spans="1:19" ht="60">
      <c r="A12" s="2" t="s">
        <v>728</v>
      </c>
      <c r="B12" s="2" t="s">
        <v>9</v>
      </c>
      <c r="C12" s="181">
        <v>1</v>
      </c>
      <c r="D12" s="4" t="s">
        <v>66</v>
      </c>
      <c r="E12" s="4" t="s">
        <v>67</v>
      </c>
      <c r="F12" s="4" t="s">
        <v>394</v>
      </c>
      <c r="G12" s="4" t="s">
        <v>932</v>
      </c>
      <c r="J12" s="4" t="s">
        <v>1921</v>
      </c>
      <c r="K12" s="4">
        <v>2030</v>
      </c>
      <c r="L12" s="204">
        <f>'Target Calculations'!F5</f>
        <v>23.940312000000002</v>
      </c>
      <c r="M12" s="204">
        <f>'Target Calculations'!G5</f>
        <v>27.186455999999996</v>
      </c>
      <c r="N12" s="4" t="str">
        <f>'Target Calculations'!K5</f>
        <v>In a scenario limiting global warming to 1.5 °C, Colorado would need to cut its industry emissions by 17 to 27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16.265808</v>
      </c>
      <c r="M14" s="204">
        <f>'Target Calculations'!G6</f>
        <v>22.834692</v>
      </c>
      <c r="N14" s="4" t="str">
        <f>'Target Calculations'!K6</f>
        <v>In a scenario limiting global warming to 1.5 °C, Colorado would need to cut its transportation emissions by 26 to 47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1973</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1943</v>
      </c>
      <c r="J32" s="4" t="s">
        <v>1921</v>
      </c>
      <c r="K32" s="4">
        <v>2030</v>
      </c>
      <c r="L32" s="204">
        <f>L2</f>
        <v>56.400213000000008</v>
      </c>
      <c r="M32" s="204">
        <f>M2</f>
        <v>75.826139999999981</v>
      </c>
      <c r="N32" s="204" t="str">
        <f>N2</f>
        <v>In a scenario limiting global warming to 1.5 °C, Colorado would need to cut its total (including land use) emissions by 39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1">L11</f>
        <v>3.4564529999999998</v>
      </c>
      <c r="M36" s="204">
        <f t="shared" si="1"/>
        <v>10.683581999999999</v>
      </c>
      <c r="N36" s="204" t="str">
        <f t="shared" si="1"/>
        <v>In a scenario limiting global warming to 1.5 °C, Colorado would need to cut its electricity emissions by 74 to 92 percent of 2005 levels.</v>
      </c>
    </row>
    <row r="37" spans="1:19" ht="60">
      <c r="A37" s="2" t="s">
        <v>1266</v>
      </c>
      <c r="B37" s="2" t="s">
        <v>9</v>
      </c>
      <c r="C37" s="181">
        <v>1</v>
      </c>
      <c r="D37" s="4" t="s">
        <v>66</v>
      </c>
      <c r="E37" s="4" t="s">
        <v>1636</v>
      </c>
      <c r="F37" s="4" t="s">
        <v>394</v>
      </c>
      <c r="G37" s="4" t="s">
        <v>1944</v>
      </c>
      <c r="J37" s="4" t="s">
        <v>1921</v>
      </c>
      <c r="K37" s="4">
        <v>2030</v>
      </c>
      <c r="L37" s="204">
        <f t="shared" si="1"/>
        <v>23.940312000000002</v>
      </c>
      <c r="M37" s="204">
        <f t="shared" si="1"/>
        <v>27.186455999999996</v>
      </c>
      <c r="N37" s="204" t="str">
        <f t="shared" si="1"/>
        <v>In a scenario limiting global warming to 1.5 °C, Colorado would need to cut its industry emissions by 17 to 27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16.265808</v>
      </c>
      <c r="M38" s="212">
        <f>M14</f>
        <v>22.834692</v>
      </c>
      <c r="N38" s="212" t="str">
        <f>N14</f>
        <v>In a scenario limiting global warming to 1.5 °C, Colorado would need to cut its transportation emissions by 26 to 47 percent of 2005 levels.</v>
      </c>
      <c r="O38" s="132"/>
      <c r="P38" s="132"/>
      <c r="Q38" s="132"/>
      <c r="R38" s="132"/>
      <c r="S38" s="132"/>
    </row>
    <row r="39" spans="1:19" ht="45">
      <c r="A39" s="2" t="s">
        <v>398</v>
      </c>
      <c r="B39" s="2" t="s">
        <v>1546</v>
      </c>
      <c r="C39" s="181">
        <v>1</v>
      </c>
      <c r="D39" s="4" t="s">
        <v>68</v>
      </c>
      <c r="E39" s="4" t="s">
        <v>486</v>
      </c>
      <c r="F39" s="4" t="s">
        <v>1642</v>
      </c>
      <c r="G39" s="4" t="s">
        <v>1945</v>
      </c>
      <c r="L39" s="204"/>
      <c r="M39" s="204"/>
    </row>
    <row r="40" spans="1:19" ht="45.75" thickBot="1">
      <c r="A40" s="210" t="s">
        <v>398</v>
      </c>
      <c r="B40" s="210" t="s">
        <v>1547</v>
      </c>
      <c r="C40" s="138">
        <v>1</v>
      </c>
      <c r="D40" s="132" t="s">
        <v>68</v>
      </c>
      <c r="E40" s="132" t="s">
        <v>486</v>
      </c>
      <c r="F40" s="132" t="s">
        <v>1642</v>
      </c>
      <c r="G40" s="132" t="s">
        <v>1945</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1974</v>
      </c>
      <c r="C46" s="181">
        <v>1</v>
      </c>
      <c r="D46" s="4" t="s">
        <v>68</v>
      </c>
      <c r="E46" s="4" t="s">
        <v>67</v>
      </c>
      <c r="F46" s="4" t="s">
        <v>1497</v>
      </c>
      <c r="G46" s="4" t="s">
        <v>1975</v>
      </c>
      <c r="H46" s="4" t="s">
        <v>1976</v>
      </c>
      <c r="I46" s="4" t="s">
        <v>1977</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1965</v>
      </c>
      <c r="I77" s="4" t="s">
        <v>992</v>
      </c>
    </row>
    <row r="78" spans="1:19" ht="165">
      <c r="A78" s="2" t="s">
        <v>950</v>
      </c>
      <c r="B78" s="2" t="s">
        <v>741</v>
      </c>
      <c r="C78" s="181">
        <v>1</v>
      </c>
      <c r="D78" s="4" t="s">
        <v>68</v>
      </c>
      <c r="E78" s="4" t="s">
        <v>67</v>
      </c>
      <c r="F78" s="4" t="s">
        <v>396</v>
      </c>
      <c r="G78" s="4" t="s">
        <v>989</v>
      </c>
      <c r="H78" s="4" t="s">
        <v>1966</v>
      </c>
      <c r="I78" s="4" t="s">
        <v>993</v>
      </c>
    </row>
    <row r="79" spans="1:19" ht="135">
      <c r="A79" s="2" t="s">
        <v>950</v>
      </c>
      <c r="B79" s="2" t="s">
        <v>742</v>
      </c>
      <c r="C79" s="181">
        <v>1</v>
      </c>
      <c r="D79" s="4" t="s">
        <v>68</v>
      </c>
      <c r="E79" s="4" t="s">
        <v>69</v>
      </c>
      <c r="F79" s="4" t="s">
        <v>397</v>
      </c>
      <c r="G79" s="4" t="s">
        <v>990</v>
      </c>
      <c r="H79" s="4" t="s">
        <v>1967</v>
      </c>
      <c r="I79" s="4" t="s">
        <v>994</v>
      </c>
    </row>
    <row r="80" spans="1:19" ht="150.75" thickBot="1">
      <c r="A80" s="210" t="s">
        <v>950</v>
      </c>
      <c r="B80" s="210" t="s">
        <v>743</v>
      </c>
      <c r="C80" s="138">
        <v>1</v>
      </c>
      <c r="D80" s="132" t="s">
        <v>68</v>
      </c>
      <c r="E80" s="132" t="s">
        <v>67</v>
      </c>
      <c r="F80" s="132" t="s">
        <v>397</v>
      </c>
      <c r="G80" s="132" t="s">
        <v>991</v>
      </c>
      <c r="H80" s="132" t="s">
        <v>1968</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1969</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1970</v>
      </c>
      <c r="I84" s="132" t="s">
        <v>1000</v>
      </c>
    </row>
    <row r="85" spans="1:19" ht="120">
      <c r="A85" s="2" t="s">
        <v>943</v>
      </c>
      <c r="B85" s="2" t="s">
        <v>945</v>
      </c>
      <c r="C85" s="181">
        <v>1</v>
      </c>
      <c r="D85" s="4" t="s">
        <v>68</v>
      </c>
      <c r="E85" s="4" t="s">
        <v>69</v>
      </c>
      <c r="F85" s="4" t="s">
        <v>946</v>
      </c>
      <c r="G85" s="4" t="s">
        <v>1001</v>
      </c>
      <c r="H85" s="4" t="s">
        <v>1971</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1972</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1941</v>
      </c>
      <c r="B5" s="7" t="s">
        <v>1942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31.4223</v>
      </c>
      <c r="D4" s="182">
        <v>0.89</v>
      </c>
      <c r="E4" s="182">
        <v>0.66</v>
      </c>
      <c r="F4" s="183">
        <f t="shared" si="0"/>
        <v>3.4564529999999998</v>
      </c>
      <c r="G4" s="183">
        <f t="shared" si="0"/>
        <v>10.683581999999999</v>
      </c>
      <c r="I4" s="184">
        <f t="shared" si="1"/>
        <v>0.9157172091891348</v>
      </c>
      <c r="J4" s="184">
        <f t="shared" si="1"/>
        <v>0.73948955567550767</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8">
        <f>'Emissions - CO2e - By Sector'!H2</f>
        <v>40.576799999999999</v>
      </c>
      <c r="D5" s="182">
        <v>0.41</v>
      </c>
      <c r="E5" s="182">
        <v>0.33</v>
      </c>
      <c r="F5" s="183">
        <f t="shared" si="0"/>
        <v>23.940312000000002</v>
      </c>
      <c r="G5" s="183">
        <f t="shared" si="0"/>
        <v>27.186455999999996</v>
      </c>
      <c r="I5" s="184">
        <f t="shared" si="1"/>
        <v>0.2681219313108596</v>
      </c>
      <c r="J5" s="184">
        <f t="shared" si="1"/>
        <v>0.16888422708182382</v>
      </c>
      <c r="K5" s="86" t="str">
        <f t="shared" si="2"/>
        <v>In a scenario limiting global warming to 1.5 °C, Colorado would need to cut its industry emissions by 17 to 27 percent of 2005 levels.</v>
      </c>
    </row>
    <row r="6" spans="1:11">
      <c r="A6" s="109" t="s">
        <v>1781</v>
      </c>
      <c r="B6" s="205">
        <f>'State 2005 Data'!J8</f>
        <v>30.793886200365325</v>
      </c>
      <c r="C6" s="218">
        <f>'Emissions - CO2e - By Sector'!F2</f>
        <v>31.2804</v>
      </c>
      <c r="D6" s="182">
        <v>0.48</v>
      </c>
      <c r="E6" s="182">
        <v>0.27</v>
      </c>
      <c r="F6" s="183">
        <f t="shared" si="0"/>
        <v>16.265808</v>
      </c>
      <c r="G6" s="183">
        <f t="shared" si="0"/>
        <v>22.834692</v>
      </c>
      <c r="I6" s="184">
        <f t="shared" si="1"/>
        <v>0.47178449987884186</v>
      </c>
      <c r="J6" s="184">
        <f t="shared" si="1"/>
        <v>0.25846670175298958</v>
      </c>
      <c r="K6" s="86" t="str">
        <f t="shared" si="2"/>
        <v>In a scenario limiting global warming to 1.5 °C, Colorado would need to cut its transportation emissions by 26 to 47 percent of 2005 levels.</v>
      </c>
    </row>
    <row r="7" spans="1:11">
      <c r="A7" s="109" t="s">
        <v>146</v>
      </c>
      <c r="B7" s="205">
        <f>'State 2005 Data'!J9</f>
        <v>11.420256865280981</v>
      </c>
      <c r="C7" s="218">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123.32529</v>
      </c>
      <c r="D10" s="187">
        <f>1-F10/$C10</f>
        <v>0.54267115041853931</v>
      </c>
      <c r="E10" s="187">
        <f>1-G10/$C10</f>
        <v>0.38515336148814261</v>
      </c>
      <c r="F10" s="183">
        <f>SUM(F3:F9)</f>
        <v>56.400213000000008</v>
      </c>
      <c r="G10" s="183">
        <f>SUM(G3:G9)</f>
        <v>75.826139999999981</v>
      </c>
      <c r="H10" s="86">
        <f>B10*0.1</f>
        <v>12.362599154116063</v>
      </c>
      <c r="I10" s="184">
        <f>1-F10/$B10</f>
        <v>0.54378353373026855</v>
      </c>
      <c r="J10" s="184">
        <f t="shared" si="1"/>
        <v>0.3866488830162057</v>
      </c>
      <c r="K10" s="86" t="str">
        <f t="shared" si="2"/>
        <v>In a scenario limiting global warming to 1.5 °C, Colorado would need to cut its total (including land use) emissions by 39 to 54 percent of 2005 levels.</v>
      </c>
    </row>
    <row r="11" spans="1:11">
      <c r="A11" s="109" t="s">
        <v>1785</v>
      </c>
      <c r="B11" s="186">
        <f>SUM(B3:B9)-B8</f>
        <v>131.59180154116063</v>
      </c>
      <c r="C11" s="186">
        <f>SUM(C3:C9)-C8</f>
        <v>131.2911</v>
      </c>
      <c r="D11" s="187">
        <f>1-F11/$C11</f>
        <v>0.50974572533857954</v>
      </c>
      <c r="E11" s="187">
        <f>1-G11/$C11</f>
        <v>0.36178499532717767</v>
      </c>
      <c r="F11" s="183">
        <f>F10-F8</f>
        <v>64.366023000000013</v>
      </c>
      <c r="G11" s="183">
        <f>G10-G8</f>
        <v>83.791949999999986</v>
      </c>
      <c r="H11" s="86">
        <f>B11*0.1</f>
        <v>13.159180154116065</v>
      </c>
      <c r="I11" s="184">
        <f>1-F11/$B11</f>
        <v>0.51086600953732708</v>
      </c>
      <c r="J11" s="184">
        <f t="shared" si="1"/>
        <v>0.36324338584428695</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51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1940</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L8" sqref="L8"/>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31.2804</v>
      </c>
      <c r="G2" s="86">
        <v>31.4223</v>
      </c>
      <c r="H2" s="86">
        <v>40.576799999999999</v>
      </c>
      <c r="I2" s="86">
        <v>0</v>
      </c>
      <c r="J2" s="86">
        <v>-7.9658100000000003</v>
      </c>
    </row>
    <row r="3" spans="1:10">
      <c r="A3" s="86">
        <v>2020</v>
      </c>
      <c r="B3" s="86">
        <v>7.2699999999999999E-6</v>
      </c>
      <c r="C3" s="86">
        <v>4.4399600000000001</v>
      </c>
      <c r="D3" s="86">
        <v>10.424300000000001</v>
      </c>
      <c r="E3" s="86">
        <v>11.297599999999999</v>
      </c>
      <c r="F3" s="86">
        <v>26.9298</v>
      </c>
      <c r="G3" s="86">
        <v>28.712399999999999</v>
      </c>
      <c r="H3" s="86">
        <v>37.707700000000003</v>
      </c>
      <c r="I3" s="86">
        <v>0</v>
      </c>
      <c r="J3" s="86">
        <v>-8.2135099999999994</v>
      </c>
    </row>
    <row r="4" spans="1:10">
      <c r="A4" s="86">
        <v>2021</v>
      </c>
      <c r="B4" s="86">
        <v>7.7500000000000003E-6</v>
      </c>
      <c r="C4" s="86">
        <v>4.6280999999999999</v>
      </c>
      <c r="D4" s="86">
        <v>10.738799999999999</v>
      </c>
      <c r="E4" s="86">
        <v>11.495900000000001</v>
      </c>
      <c r="F4" s="86">
        <v>28.066199999999998</v>
      </c>
      <c r="G4" s="86">
        <v>29.558700000000002</v>
      </c>
      <c r="H4" s="86">
        <v>40.695099999999996</v>
      </c>
      <c r="I4" s="86">
        <v>0</v>
      </c>
      <c r="J4" s="86">
        <v>-8.1209000000000007</v>
      </c>
    </row>
    <row r="5" spans="1:10">
      <c r="A5" s="86">
        <v>2022</v>
      </c>
      <c r="B5" s="86">
        <v>8.14E-6</v>
      </c>
      <c r="C5" s="86">
        <v>4.7674500000000002</v>
      </c>
      <c r="D5" s="86">
        <v>10.9299</v>
      </c>
      <c r="E5" s="86">
        <v>11.667299999999999</v>
      </c>
      <c r="F5" s="86">
        <v>28.477399999999999</v>
      </c>
      <c r="G5" s="86">
        <v>29.4161</v>
      </c>
      <c r="H5" s="86">
        <v>43.605600000000003</v>
      </c>
      <c r="I5" s="86">
        <v>0</v>
      </c>
      <c r="J5" s="86">
        <v>-8.0282900000000001</v>
      </c>
    </row>
    <row r="6" spans="1:10">
      <c r="A6" s="86">
        <v>2023</v>
      </c>
      <c r="B6" s="86">
        <v>8.4300000000000006E-6</v>
      </c>
      <c r="C6" s="86">
        <v>4.8630300000000002</v>
      </c>
      <c r="D6" s="86">
        <v>11.014799999999999</v>
      </c>
      <c r="E6" s="86">
        <v>11.815</v>
      </c>
      <c r="F6" s="86">
        <v>28.537500000000001</v>
      </c>
      <c r="G6" s="86">
        <v>29.741800000000001</v>
      </c>
      <c r="H6" s="86">
        <v>45.086399999999998</v>
      </c>
      <c r="I6" s="86">
        <v>0</v>
      </c>
      <c r="J6" s="86">
        <v>-7.9356799999999996</v>
      </c>
    </row>
    <row r="7" spans="1:10">
      <c r="A7" s="86">
        <v>2024</v>
      </c>
      <c r="B7" s="86">
        <v>8.6899999999999998E-6</v>
      </c>
      <c r="C7" s="86">
        <v>4.9711699999999999</v>
      </c>
      <c r="D7" s="86">
        <v>11.1242</v>
      </c>
      <c r="E7" s="86">
        <v>11.973599999999999</v>
      </c>
      <c r="F7" s="86">
        <v>28.632899999999999</v>
      </c>
      <c r="G7" s="86">
        <v>29.906199999999998</v>
      </c>
      <c r="H7" s="86">
        <v>46.659700000000001</v>
      </c>
      <c r="I7" s="86">
        <v>0</v>
      </c>
      <c r="J7" s="86">
        <v>-7.84307</v>
      </c>
    </row>
    <row r="8" spans="1:10">
      <c r="A8" s="86">
        <v>2025</v>
      </c>
      <c r="B8" s="86">
        <v>8.9199999999999993E-6</v>
      </c>
      <c r="C8" s="86">
        <v>5.0876799999999998</v>
      </c>
      <c r="D8" s="86">
        <v>11.2477</v>
      </c>
      <c r="E8" s="86">
        <v>12.1393</v>
      </c>
      <c r="F8" s="86">
        <v>28.718</v>
      </c>
      <c r="G8" s="86">
        <v>26.398499999999999</v>
      </c>
      <c r="H8" s="86">
        <v>48.287100000000002</v>
      </c>
      <c r="I8" s="86">
        <v>0</v>
      </c>
      <c r="J8" s="86">
        <v>-7.7504600000000003</v>
      </c>
    </row>
    <row r="9" spans="1:10">
      <c r="A9" s="86">
        <v>2026</v>
      </c>
      <c r="B9" s="86">
        <v>9.1099999999999992E-6</v>
      </c>
      <c r="C9" s="86">
        <v>5.2005800000000004</v>
      </c>
      <c r="D9" s="86">
        <v>11.358000000000001</v>
      </c>
      <c r="E9" s="86">
        <v>12.305300000000001</v>
      </c>
      <c r="F9" s="86">
        <v>28.7439</v>
      </c>
      <c r="G9" s="86">
        <v>26.379799999999999</v>
      </c>
      <c r="H9" s="86">
        <v>49.200800000000001</v>
      </c>
      <c r="I9" s="86">
        <v>0</v>
      </c>
      <c r="J9" s="86">
        <v>-7.5285000000000002</v>
      </c>
    </row>
    <row r="10" spans="1:10">
      <c r="A10" s="86">
        <v>2027</v>
      </c>
      <c r="B10" s="86">
        <v>9.2599999999999994E-6</v>
      </c>
      <c r="C10" s="86">
        <v>5.3025099999999998</v>
      </c>
      <c r="D10" s="86">
        <v>11.4413</v>
      </c>
      <c r="E10" s="86">
        <v>12.467599999999999</v>
      </c>
      <c r="F10" s="86">
        <v>28.573399999999999</v>
      </c>
      <c r="G10" s="86">
        <v>26.240100000000002</v>
      </c>
      <c r="H10" s="86">
        <v>49.924300000000002</v>
      </c>
      <c r="I10" s="86">
        <v>0</v>
      </c>
      <c r="J10" s="86">
        <v>-7.3065300000000004</v>
      </c>
    </row>
    <row r="11" spans="1:10">
      <c r="A11" s="86">
        <v>2028</v>
      </c>
      <c r="B11" s="86">
        <v>9.38E-6</v>
      </c>
      <c r="C11" s="86">
        <v>5.3994799999999996</v>
      </c>
      <c r="D11" s="86">
        <v>11.5099</v>
      </c>
      <c r="E11" s="86">
        <v>12.629899999999999</v>
      </c>
      <c r="F11" s="86">
        <v>28.352799999999998</v>
      </c>
      <c r="G11" s="86">
        <v>22.6921</v>
      </c>
      <c r="H11" s="86">
        <v>50.655000000000001</v>
      </c>
      <c r="I11" s="86">
        <v>0</v>
      </c>
      <c r="J11" s="86">
        <v>-7.0845599999999997</v>
      </c>
    </row>
    <row r="12" spans="1:10">
      <c r="A12" s="86">
        <v>2029</v>
      </c>
      <c r="B12" s="86">
        <v>9.4700000000000008E-6</v>
      </c>
      <c r="C12" s="86">
        <v>5.4756900000000002</v>
      </c>
      <c r="D12" s="86">
        <v>11.531599999999999</v>
      </c>
      <c r="E12" s="86">
        <v>12.783200000000001</v>
      </c>
      <c r="F12" s="86">
        <v>27.979800000000001</v>
      </c>
      <c r="G12" s="86">
        <v>22.028199999999998</v>
      </c>
      <c r="H12" s="86">
        <v>50.82</v>
      </c>
      <c r="I12" s="86">
        <v>0</v>
      </c>
      <c r="J12" s="86">
        <v>-6.8625999999999996</v>
      </c>
    </row>
    <row r="13" spans="1:10">
      <c r="A13" s="86">
        <v>2030</v>
      </c>
      <c r="B13" s="86">
        <v>9.5599999999999999E-6</v>
      </c>
      <c r="C13" s="86">
        <v>5.5500600000000002</v>
      </c>
      <c r="D13" s="86">
        <v>11.5472</v>
      </c>
      <c r="E13" s="86">
        <v>12.936299999999999</v>
      </c>
      <c r="F13" s="86">
        <v>27.579000000000001</v>
      </c>
      <c r="G13" s="86">
        <v>19.418900000000001</v>
      </c>
      <c r="H13" s="86">
        <v>50.834200000000003</v>
      </c>
      <c r="I13" s="86">
        <v>0</v>
      </c>
      <c r="J13" s="86">
        <v>-6.6406299999999998</v>
      </c>
    </row>
    <row r="14" spans="1:10">
      <c r="A14" s="86">
        <v>2031</v>
      </c>
      <c r="B14" s="86">
        <v>9.6500000000000008E-6</v>
      </c>
      <c r="C14" s="86">
        <v>5.62052</v>
      </c>
      <c r="D14" s="86">
        <v>11.552300000000001</v>
      </c>
      <c r="E14" s="86">
        <v>13.09</v>
      </c>
      <c r="F14" s="86">
        <v>27.133099999999999</v>
      </c>
      <c r="G14" s="86">
        <v>19.437000000000001</v>
      </c>
      <c r="H14" s="86">
        <v>50.010800000000003</v>
      </c>
      <c r="I14" s="86">
        <v>0</v>
      </c>
      <c r="J14" s="86">
        <v>-6.63802</v>
      </c>
    </row>
    <row r="15" spans="1:10">
      <c r="A15" s="86">
        <v>2032</v>
      </c>
      <c r="B15" s="86">
        <v>9.7599999999999997E-6</v>
      </c>
      <c r="C15" s="86">
        <v>5.6919700000000004</v>
      </c>
      <c r="D15" s="86">
        <v>11.558299999999999</v>
      </c>
      <c r="E15" s="86">
        <v>13.2464</v>
      </c>
      <c r="F15" s="86">
        <v>26.734300000000001</v>
      </c>
      <c r="G15" s="86">
        <v>19.427499999999998</v>
      </c>
      <c r="H15" s="86">
        <v>49.203200000000002</v>
      </c>
      <c r="I15" s="86">
        <v>0</v>
      </c>
      <c r="J15" s="86">
        <v>-6.6354100000000003</v>
      </c>
    </row>
    <row r="16" spans="1:10">
      <c r="A16" s="86">
        <v>2033</v>
      </c>
      <c r="B16" s="86">
        <v>9.8900000000000002E-6</v>
      </c>
      <c r="C16" s="86">
        <v>5.7634100000000004</v>
      </c>
      <c r="D16" s="86">
        <v>11.562799999999999</v>
      </c>
      <c r="E16" s="86">
        <v>13.4047</v>
      </c>
      <c r="F16" s="86">
        <v>26.3871</v>
      </c>
      <c r="G16" s="86">
        <v>19.3916</v>
      </c>
      <c r="H16" s="86">
        <v>48.334200000000003</v>
      </c>
      <c r="I16" s="86">
        <v>0</v>
      </c>
      <c r="J16" s="86">
        <v>-6.6327999999999996</v>
      </c>
    </row>
    <row r="17" spans="1:10">
      <c r="A17" s="86">
        <v>2034</v>
      </c>
      <c r="B17" s="86">
        <v>1.0030000000000001E-5</v>
      </c>
      <c r="C17" s="86">
        <v>5.8369400000000002</v>
      </c>
      <c r="D17" s="86">
        <v>11.5679</v>
      </c>
      <c r="E17" s="86">
        <v>13.569100000000001</v>
      </c>
      <c r="F17" s="86">
        <v>26.095199999999998</v>
      </c>
      <c r="G17" s="86">
        <v>19.378900000000002</v>
      </c>
      <c r="H17" s="86">
        <v>47.548000000000002</v>
      </c>
      <c r="I17" s="86">
        <v>0</v>
      </c>
      <c r="J17" s="86">
        <v>-6.6301899999999998</v>
      </c>
    </row>
    <row r="18" spans="1:10">
      <c r="A18" s="86">
        <v>2035</v>
      </c>
      <c r="B18" s="86">
        <v>1.0180000000000001E-5</v>
      </c>
      <c r="C18" s="86">
        <v>5.9104599999999996</v>
      </c>
      <c r="D18" s="86">
        <v>11.572699999999999</v>
      </c>
      <c r="E18" s="86">
        <v>13.7349</v>
      </c>
      <c r="F18" s="86">
        <v>25.856400000000001</v>
      </c>
      <c r="G18" s="86">
        <v>19.328299999999999</v>
      </c>
      <c r="H18" s="86">
        <v>46.734200000000001</v>
      </c>
      <c r="I18" s="86">
        <v>0</v>
      </c>
      <c r="J18" s="86">
        <v>-6.62758</v>
      </c>
    </row>
    <row r="19" spans="1:10">
      <c r="A19" s="86">
        <v>2036</v>
      </c>
      <c r="B19" s="86">
        <v>1.0237999999999999E-5</v>
      </c>
      <c r="C19" s="86">
        <v>5.9859600000000004</v>
      </c>
      <c r="D19" s="86">
        <v>11.577199999999999</v>
      </c>
      <c r="E19" s="86">
        <v>13.902799999999999</v>
      </c>
      <c r="F19" s="86">
        <v>25.6389</v>
      </c>
      <c r="G19" s="86">
        <v>19.234999999999999</v>
      </c>
      <c r="H19" s="86">
        <v>45.883699999999997</v>
      </c>
      <c r="I19" s="86">
        <v>0</v>
      </c>
      <c r="J19" s="86">
        <v>-6.6249700000000002</v>
      </c>
    </row>
    <row r="20" spans="1:10">
      <c r="A20" s="86">
        <v>2037</v>
      </c>
      <c r="B20" s="86">
        <v>1.0378E-5</v>
      </c>
      <c r="C20" s="86">
        <v>6.0615600000000001</v>
      </c>
      <c r="D20" s="86">
        <v>11.581799999999999</v>
      </c>
      <c r="E20" s="86">
        <v>14.0716</v>
      </c>
      <c r="F20" s="86">
        <v>25.442599999999999</v>
      </c>
      <c r="G20" s="86">
        <v>19.124099999999999</v>
      </c>
      <c r="H20" s="86">
        <v>45.118200000000002</v>
      </c>
      <c r="I20" s="86">
        <v>0</v>
      </c>
      <c r="J20" s="86">
        <v>-6.6223599999999996</v>
      </c>
    </row>
    <row r="21" spans="1:10">
      <c r="A21" s="86">
        <v>2038</v>
      </c>
      <c r="B21" s="86">
        <v>3.2314000000000003E-5</v>
      </c>
      <c r="C21" s="86">
        <v>6.1380400000000002</v>
      </c>
      <c r="D21" s="86">
        <v>11.586399999999999</v>
      </c>
      <c r="E21" s="86">
        <v>14.247999999999999</v>
      </c>
      <c r="F21" s="86">
        <v>25.270399999999999</v>
      </c>
      <c r="G21" s="86">
        <v>18.961099999999998</v>
      </c>
      <c r="H21" s="86">
        <v>44.296999999999997</v>
      </c>
      <c r="I21" s="86">
        <v>0</v>
      </c>
      <c r="J21" s="86">
        <v>-6.6197499999999998</v>
      </c>
    </row>
    <row r="22" spans="1:10">
      <c r="A22" s="86">
        <v>2039</v>
      </c>
      <c r="B22" s="86">
        <v>5.4589999999999997E-5</v>
      </c>
      <c r="C22" s="86">
        <v>6.2156200000000004</v>
      </c>
      <c r="D22" s="86">
        <v>11.5909</v>
      </c>
      <c r="E22" s="86">
        <v>14.4184</v>
      </c>
      <c r="F22" s="86">
        <v>25.140999999999998</v>
      </c>
      <c r="G22" s="86">
        <v>18.765499999999999</v>
      </c>
      <c r="H22" s="86">
        <v>43.480899999999998</v>
      </c>
      <c r="I22" s="86">
        <v>0</v>
      </c>
      <c r="J22" s="86">
        <v>-6.6171499999999996</v>
      </c>
    </row>
    <row r="23" spans="1:10">
      <c r="A23" s="86">
        <v>2040</v>
      </c>
      <c r="B23" s="86">
        <v>8.0604000000000003E-5</v>
      </c>
      <c r="C23" s="86">
        <v>6.2942799999999997</v>
      </c>
      <c r="D23" s="86">
        <v>11.595599999999999</v>
      </c>
      <c r="E23" s="86">
        <v>14.5977</v>
      </c>
      <c r="F23" s="86">
        <v>25.0091</v>
      </c>
      <c r="G23" s="86">
        <v>18.5184</v>
      </c>
      <c r="H23" s="86">
        <v>42.727200000000003</v>
      </c>
      <c r="I23" s="86">
        <v>0</v>
      </c>
      <c r="J23" s="86">
        <v>-6.6145399999999999</v>
      </c>
    </row>
    <row r="24" spans="1:10">
      <c r="A24" s="86">
        <v>2041</v>
      </c>
      <c r="B24" s="86">
        <v>1.28956E-4</v>
      </c>
      <c r="C24" s="86">
        <v>6.3739299999999997</v>
      </c>
      <c r="D24" s="86">
        <v>11.600099999999999</v>
      </c>
      <c r="E24" s="86">
        <v>14.782</v>
      </c>
      <c r="F24" s="86">
        <v>24.9009</v>
      </c>
      <c r="G24" s="86">
        <v>17.255500000000001</v>
      </c>
      <c r="H24" s="86">
        <v>41.944800000000001</v>
      </c>
      <c r="I24" s="86">
        <v>0</v>
      </c>
      <c r="J24" s="86">
        <v>-6.6119300000000001</v>
      </c>
    </row>
    <row r="25" spans="1:10">
      <c r="A25" s="86">
        <v>2042</v>
      </c>
      <c r="B25" s="86">
        <v>1.7773600000000001E-4</v>
      </c>
      <c r="C25" s="86">
        <v>6.4545700000000004</v>
      </c>
      <c r="D25" s="86">
        <v>11.6046</v>
      </c>
      <c r="E25" s="86">
        <v>14.9626</v>
      </c>
      <c r="F25" s="86">
        <v>24.837399999999999</v>
      </c>
      <c r="G25" s="86">
        <v>16.9404</v>
      </c>
      <c r="H25" s="86">
        <v>41.158499999999997</v>
      </c>
      <c r="I25" s="86">
        <v>0</v>
      </c>
      <c r="J25" s="86">
        <v>-6.6093200000000003</v>
      </c>
    </row>
    <row r="26" spans="1:10">
      <c r="A26" s="86">
        <v>2043</v>
      </c>
      <c r="B26" s="86">
        <v>2.2692599999999999E-4</v>
      </c>
      <c r="C26" s="86">
        <v>6.5361900000000004</v>
      </c>
      <c r="D26" s="86">
        <v>11.609400000000001</v>
      </c>
      <c r="E26" s="86">
        <v>15.1508</v>
      </c>
      <c r="F26" s="86">
        <v>24.813800000000001</v>
      </c>
      <c r="G26" s="86">
        <v>16.593</v>
      </c>
      <c r="H26" s="86">
        <v>40.372500000000002</v>
      </c>
      <c r="I26" s="86">
        <v>0</v>
      </c>
      <c r="J26" s="86">
        <v>-6.6067099999999996</v>
      </c>
    </row>
    <row r="27" spans="1:10">
      <c r="A27" s="86">
        <v>2044</v>
      </c>
      <c r="B27" s="86">
        <v>2.9914999999999998E-4</v>
      </c>
      <c r="C27" s="86">
        <v>6.6189</v>
      </c>
      <c r="D27" s="86">
        <v>11.6143</v>
      </c>
      <c r="E27" s="86">
        <v>15.334099999999999</v>
      </c>
      <c r="F27" s="86">
        <v>24.832799999999999</v>
      </c>
      <c r="G27" s="86">
        <v>16.185500000000001</v>
      </c>
      <c r="H27" s="86">
        <v>39.598100000000002</v>
      </c>
      <c r="I27" s="86">
        <v>0</v>
      </c>
      <c r="J27" s="86">
        <v>-6.6040999999999999</v>
      </c>
    </row>
    <row r="28" spans="1:10">
      <c r="A28" s="86">
        <v>2045</v>
      </c>
      <c r="B28" s="86">
        <v>3.7162600000000001E-4</v>
      </c>
      <c r="C28" s="86">
        <v>6.70261</v>
      </c>
      <c r="D28" s="86">
        <v>11.619400000000001</v>
      </c>
      <c r="E28" s="86">
        <v>15.524100000000001</v>
      </c>
      <c r="F28" s="86">
        <v>24.880099999999999</v>
      </c>
      <c r="G28" s="86">
        <v>15.738200000000001</v>
      </c>
      <c r="H28" s="86">
        <v>38.823999999999998</v>
      </c>
      <c r="I28" s="86">
        <v>0</v>
      </c>
      <c r="J28" s="86">
        <v>-6.6014900000000001</v>
      </c>
    </row>
    <row r="29" spans="1:10">
      <c r="A29" s="86">
        <v>2046</v>
      </c>
      <c r="B29" s="86">
        <v>4.6985800000000003E-4</v>
      </c>
      <c r="C29" s="86">
        <v>6.7882800000000003</v>
      </c>
      <c r="D29" s="86">
        <v>11.624499999999999</v>
      </c>
      <c r="E29" s="86">
        <v>15.721</v>
      </c>
      <c r="F29" s="86">
        <v>24.957000000000001</v>
      </c>
      <c r="G29" s="86">
        <v>15.224299999999999</v>
      </c>
      <c r="H29" s="86">
        <v>38.038800000000002</v>
      </c>
      <c r="I29" s="86">
        <v>0</v>
      </c>
      <c r="J29" s="86">
        <v>-6.5988800000000003</v>
      </c>
    </row>
    <row r="30" spans="1:10">
      <c r="A30" s="86">
        <v>2047</v>
      </c>
      <c r="B30" s="86">
        <v>1.0414199999999999E-3</v>
      </c>
      <c r="C30" s="86">
        <v>6.8740600000000001</v>
      </c>
      <c r="D30" s="86">
        <v>11.6297</v>
      </c>
      <c r="E30" s="86">
        <v>15.914400000000001</v>
      </c>
      <c r="F30" s="86">
        <v>25.073799999999999</v>
      </c>
      <c r="G30" s="86">
        <v>14.646699999999999</v>
      </c>
      <c r="H30" s="86">
        <v>37.316400000000002</v>
      </c>
      <c r="I30" s="86">
        <v>0</v>
      </c>
      <c r="J30" s="86">
        <v>-6.5962699999999996</v>
      </c>
    </row>
    <row r="31" spans="1:10">
      <c r="A31" s="86">
        <v>2048</v>
      </c>
      <c r="B31" s="86">
        <v>1.6060099999999999E-3</v>
      </c>
      <c r="C31" s="86">
        <v>6.96082</v>
      </c>
      <c r="D31" s="86">
        <v>11.6349</v>
      </c>
      <c r="E31" s="86">
        <v>16.113499999999998</v>
      </c>
      <c r="F31" s="86">
        <v>25.199200000000001</v>
      </c>
      <c r="G31" s="86">
        <v>13.986000000000001</v>
      </c>
      <c r="H31" s="86">
        <v>36.565300000000001</v>
      </c>
      <c r="I31" s="86">
        <v>0</v>
      </c>
      <c r="J31" s="86">
        <v>-6.5936599999999999</v>
      </c>
    </row>
    <row r="32" spans="1:10">
      <c r="A32" s="86">
        <v>2049</v>
      </c>
      <c r="B32" s="86">
        <v>2.1960700000000001E-3</v>
      </c>
      <c r="C32" s="86">
        <v>7.0486800000000001</v>
      </c>
      <c r="D32" s="86">
        <v>11.6403</v>
      </c>
      <c r="E32" s="86">
        <v>16.3139</v>
      </c>
      <c r="F32" s="86">
        <v>25.338799999999999</v>
      </c>
      <c r="G32" s="86">
        <v>13.199299999999999</v>
      </c>
      <c r="H32" s="86">
        <v>35.816200000000002</v>
      </c>
      <c r="I32" s="86">
        <v>0</v>
      </c>
      <c r="J32" s="86">
        <v>-6.5910500000000001</v>
      </c>
    </row>
    <row r="33" spans="1:10">
      <c r="A33" s="86">
        <v>2050</v>
      </c>
      <c r="B33" s="86">
        <v>2.78853E-3</v>
      </c>
      <c r="C33" s="86">
        <v>7.1383999999999999</v>
      </c>
      <c r="D33" s="86">
        <v>11.645799999999999</v>
      </c>
      <c r="E33" s="86">
        <v>16.5154</v>
      </c>
      <c r="F33" s="86">
        <v>25.506900000000002</v>
      </c>
      <c r="G33" s="86">
        <v>12.166700000000001</v>
      </c>
      <c r="H33" s="86">
        <v>34.993400000000001</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33" t="s">
        <v>11</v>
      </c>
      <c r="B1" s="233"/>
      <c r="C1" s="233"/>
      <c r="D1" s="233"/>
      <c r="E1" s="233"/>
    </row>
    <row r="2" spans="1:5">
      <c r="A2" s="234" t="s">
        <v>171</v>
      </c>
      <c r="B2" s="234"/>
      <c r="C2" s="234"/>
      <c r="D2" s="234"/>
      <c r="E2" s="234"/>
    </row>
    <row r="19" spans="1:5">
      <c r="A19" s="7" t="s">
        <v>172</v>
      </c>
    </row>
    <row r="20" spans="1:5">
      <c r="A20" s="7">
        <v>155400</v>
      </c>
      <c r="B20" s="7" t="s">
        <v>173</v>
      </c>
    </row>
    <row r="21" spans="1:5">
      <c r="A21" s="234" t="s">
        <v>174</v>
      </c>
      <c r="B21" s="234"/>
      <c r="C21" s="234"/>
      <c r="D21" s="234"/>
      <c r="E21" s="234"/>
    </row>
    <row r="38" spans="1:5">
      <c r="A38" s="7" t="s">
        <v>172</v>
      </c>
    </row>
    <row r="39" spans="1:5">
      <c r="A39" s="7">
        <v>100800</v>
      </c>
      <c r="B39" s="7" t="s">
        <v>173</v>
      </c>
    </row>
    <row r="40" spans="1:5">
      <c r="A40" s="234" t="s">
        <v>175</v>
      </c>
      <c r="B40" s="234"/>
      <c r="C40" s="234"/>
      <c r="D40" s="234"/>
      <c r="E40" s="234"/>
    </row>
    <row r="57" spans="1:5" ht="15.75" thickBot="1">
      <c r="A57" s="7" t="s">
        <v>172</v>
      </c>
    </row>
    <row r="58" spans="1:5" ht="15.75" thickBot="1">
      <c r="A58" s="9">
        <v>194000</v>
      </c>
      <c r="B58" s="7" t="s">
        <v>176</v>
      </c>
    </row>
    <row r="60" spans="1:5">
      <c r="A60" s="233" t="s">
        <v>177</v>
      </c>
      <c r="B60" s="233"/>
      <c r="C60" s="233"/>
      <c r="D60" s="233"/>
      <c r="E60" s="233"/>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33" t="s">
        <v>178</v>
      </c>
      <c r="B89" s="233"/>
      <c r="C89" s="233"/>
      <c r="D89" s="233"/>
      <c r="E89" s="233"/>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33" t="s">
        <v>179</v>
      </c>
      <c r="B98" s="233"/>
      <c r="C98" s="233"/>
      <c r="D98" s="233"/>
      <c r="E98" s="233"/>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33" t="s">
        <v>181</v>
      </c>
      <c r="B109" s="233"/>
      <c r="C109" s="233"/>
      <c r="D109" s="233"/>
      <c r="E109" s="233"/>
    </row>
    <row r="110" spans="1:5" ht="15.75" thickBot="1"/>
    <row r="111" spans="1:5" ht="15.75" thickBot="1">
      <c r="A111" s="17">
        <f>A122</f>
        <v>0.20481927710843381</v>
      </c>
      <c r="B111" s="7" t="s">
        <v>427</v>
      </c>
    </row>
    <row r="113" spans="1:12">
      <c r="A113" s="233" t="s">
        <v>180</v>
      </c>
      <c r="B113" s="233"/>
      <c r="C113" s="233"/>
      <c r="D113" s="233"/>
      <c r="E113" s="233"/>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33" t="s">
        <v>428</v>
      </c>
      <c r="B124" s="233"/>
      <c r="C124" s="233"/>
      <c r="D124" s="233"/>
      <c r="E124" s="233"/>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33" t="s">
        <v>106</v>
      </c>
      <c r="B134" s="233"/>
      <c r="C134" s="233"/>
      <c r="D134" s="233"/>
      <c r="E134" s="233"/>
    </row>
    <row r="135" spans="1:12">
      <c r="A135" s="24" t="s">
        <v>447</v>
      </c>
      <c r="B135" s="25"/>
      <c r="C135" s="25"/>
      <c r="D135" s="25"/>
      <c r="E135" s="25"/>
      <c r="F135" s="25"/>
      <c r="G135" s="25"/>
    </row>
    <row r="136" spans="1:12" ht="15.75">
      <c r="A136" s="26"/>
      <c r="B136" s="230" t="s">
        <v>448</v>
      </c>
      <c r="C136" s="231"/>
      <c r="D136" s="231"/>
      <c r="E136" s="232"/>
      <c r="F136" s="25"/>
      <c r="G136" s="25"/>
    </row>
    <row r="137" spans="1:12" ht="15.75">
      <c r="A137" s="27"/>
      <c r="B137" s="230" t="s">
        <v>449</v>
      </c>
      <c r="C137" s="232"/>
      <c r="D137" s="230" t="s">
        <v>450</v>
      </c>
      <c r="E137" s="232"/>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33" t="s">
        <v>184</v>
      </c>
      <c r="B165" s="233"/>
      <c r="C165" s="233"/>
      <c r="D165" s="233"/>
      <c r="E165" s="233"/>
    </row>
    <row r="166" spans="1:7" ht="15.75" thickBot="1">
      <c r="A166" s="21" t="s">
        <v>185</v>
      </c>
      <c r="B166" s="15">
        <v>0.4</v>
      </c>
    </row>
    <row r="167" spans="1:7" ht="15.75" thickBot="1">
      <c r="A167" s="7" t="s">
        <v>186</v>
      </c>
      <c r="B167" s="42">
        <f>(1+B166)^(1/(2020-2010))-1</f>
        <v>3.4219694129380196E-2</v>
      </c>
    </row>
    <row r="168" spans="1:7">
      <c r="B168" s="43"/>
    </row>
    <row r="169" spans="1:7">
      <c r="A169" s="233" t="s">
        <v>436</v>
      </c>
      <c r="B169" s="233"/>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33" t="s">
        <v>193</v>
      </c>
      <c r="B174" s="233"/>
      <c r="C174" s="233"/>
      <c r="D174" s="233"/>
      <c r="E174" s="233"/>
    </row>
    <row r="175" spans="1:7" ht="15.75" thickBot="1">
      <c r="A175" s="21" t="s">
        <v>446</v>
      </c>
      <c r="B175" s="43">
        <v>0.1246</v>
      </c>
    </row>
    <row r="176" spans="1:7" ht="15.75" thickBot="1">
      <c r="A176" s="21" t="s">
        <v>441</v>
      </c>
      <c r="B176" s="42">
        <f>1-B175</f>
        <v>0.87539999999999996</v>
      </c>
    </row>
    <row r="178" spans="1:5">
      <c r="A178" s="233" t="s">
        <v>187</v>
      </c>
      <c r="B178" s="233"/>
      <c r="C178" s="233"/>
      <c r="D178" s="233"/>
      <c r="E178" s="233"/>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33" t="s">
        <v>189</v>
      </c>
      <c r="B183" s="233"/>
      <c r="C183" s="233"/>
      <c r="D183" s="233"/>
      <c r="E183" s="233"/>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33" t="s">
        <v>203</v>
      </c>
      <c r="B191" s="233"/>
      <c r="C191" s="233"/>
      <c r="D191" s="233"/>
      <c r="E191" s="233"/>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29" t="s">
        <v>1661</v>
      </c>
      <c r="C201" s="229"/>
      <c r="D201" s="229"/>
      <c r="E201" s="229"/>
      <c r="F201" s="229"/>
      <c r="G201" s="229"/>
      <c r="H201" s="229"/>
      <c r="I201" s="229"/>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29" t="s">
        <v>1661</v>
      </c>
      <c r="C209" s="229"/>
      <c r="D209" s="229"/>
      <c r="E209" s="229"/>
      <c r="F209" s="229"/>
      <c r="G209" s="229"/>
      <c r="H209" s="229"/>
      <c r="I209" s="229"/>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29" t="s">
        <v>1661</v>
      </c>
      <c r="C217" s="229"/>
      <c r="D217" s="229"/>
      <c r="E217" s="229"/>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2021-02-03T22:24:58Z</dcterms:modified>
</cp:coreProperties>
</file>