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FFDB85C2-E0E9-497C-88DC-CD7E17A68F76}" xr6:coauthVersionLast="46" xr6:coauthVersionMax="46" xr10:uidLastSave="{00000000-0000-0000-0000-000000000000}"/>
  <bookViews>
    <workbookView xWindow="9315" yWindow="735" windowWidth="17205" windowHeight="16065" firstSheet="3" activeTab="5"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<sst xmlns="http://schemas.openxmlformats.org/spreadsheetml/2006/main" count="7916" uniqueCount="1991">
  <si>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</si>
  <si>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</si>
  <si>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</si>
  <si>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</si>
  <si>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</si>
  <si>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</si>
  <si>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</si>
  <si>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</si>
  <si>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</si>
  <si>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</si>
  <si>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</si>
  <si>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</si>
  <si>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</si>
  <si>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</si>
  <si>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</si>
  <si>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</si>
  <si>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</si>
  <si>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</si>
  <si>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</si>
  <si>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</si>
  <si>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</si>
  <si>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</si>
  <si>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</si>
  <si>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</si>
  <si>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</si>
  <si>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</si>
  <si>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</si>
  <si>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</si>
  <si>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</si>
  <si>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</si>
  <si>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</si>
  <si>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</si>
  <si>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</si>
  <si>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</si>
  <si>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</si>
  <si>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</si>
  <si>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</si>
  <si>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</si>
  <si>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</si>
  <si>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</si>
  <si>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</si>
  <si>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</si>
  <si>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</si>
  <si>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</si>
  <si>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</si>
  <si>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</si>
  <si>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</si>
  <si>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</si>
  <si>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</si>
  <si>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</si>
  <si>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</si>
  <si>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</si>
  <si>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</si>
  <si>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</si>
  <si>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</si>
  <si>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</si>
  <si>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</si>
  <si>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</si>
  <si>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</si>
  <si>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</si>
  <si>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</si>
  <si>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</si>
  <si>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</si>
  <si>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</si>
  <si>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</si>
  <si>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</si>
  <si>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</si>
  <si>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</si>
  <si>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</si>
  <si>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</si>
  <si>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</si>
  <si>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</si>
  <si>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</si>
  <si>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</si>
  <si>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</si>
  <si>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</si>
  <si>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</si>
  <si>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</si>
  <si>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</si>
  <si>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</si>
  <si>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</si>
  <si>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</si>
  <si>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</si>
  <si>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</si>
  <si>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</si>
  <si>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</si>
  <si>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</si>
  <si>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</si>
  <si>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</si>
  <si>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</si>
  <si>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</si>
  <si>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</si>
  <si>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</si>
  <si>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</si>
  <si>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</si>
  <si>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</si>
  <si>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</si>
  <si>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</si>
  <si>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</si>
  <si>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</si>
  <si>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</si>
  <si>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</si>
  <si>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</si>
  <si>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</si>
  <si>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</si>
  <si>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</si>
  <si>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</si>
  <si>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</si>
  <si>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</si>
  <si>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</si>
  <si>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</si>
  <si>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</si>
  <si>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</si>
  <si>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</si>
  <si>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</si>
  <si>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</si>
  <si>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</si>
  <si>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</si>
  <si>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</si>
  <si>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</si>
  <si>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</si>
  <si>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</si>
  <si>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</si>
  <si>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</si>
  <si>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</si>
  <si>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</si>
  <si>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</si>
  <si>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</si>
  <si>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</si>
  <si>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</si>
  <si>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</si>
  <si>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</si>
  <si>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</si>
  <si>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</si>
  <si>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</si>
  <si>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</si>
  <si>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</si>
  <si>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</si>
  <si>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</si>
  <si>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</si>
  <si>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</si>
  <si>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</si>
  <si>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</si>
  <si>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</si>
  <si>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</si>
  <si>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</si>
  <si>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</si>
  <si>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</si>
  <si>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</si>
  <si>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</si>
  <si>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</si>
  <si>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</si>
  <si>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</si>
  <si>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</si>
  <si>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</si>
  <si>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</si>
  <si>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</si>
  <si>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</si>
  <si>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</si>
  <si>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</si>
  <si>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</si>
  <si>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</si>
  <si>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</si>
  <si>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</si>
  <si>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</si>
  <si>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</si>
  <si>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</si>
  <si>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</si>
  <si>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</si>
  <si>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</si>
  <si>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</si>
  <si>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</si>
  <si>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</si>
  <si>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</si>
  <si>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</si>
  <si>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</si>
  <si>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</si>
  <si>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</si>
  <si>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</si>
  <si>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</si>
  <si>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</si>
  <si>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</si>
  <si>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</si>
  <si>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</si>
  <si>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</si>
  <si>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</si>
  <si>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</si>
  <si>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</si>
  <si>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</si>
  <si>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</si>
  <si>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</si>
  <si>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</si>
  <si>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</si>
  <si>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</si>
  <si>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</si>
  <si>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</si>
  <si>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</si>
  <si>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</si>
  <si>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</si>
  <si>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</si>
  <si>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</si>
  <si>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</si>
  <si>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</si>
  <si>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</si>
  <si>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</si>
  <si>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</si>
  <si>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</si>
  <si>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</si>
  <si>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</si>
  <si>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</si>
  <si>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</si>
  <si>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</si>
  <si>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</si>
  <si>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</si>
  <si>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</si>
  <si>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</si>
  <si>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</si>
  <si>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</si>
  <si>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</si>
  <si>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</si>
  <si>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</si>
  <si>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</si>
  <si>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</si>
  <si>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</si>
  <si>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</si>
  <si>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</si>
  <si>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</si>
  <si>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</si>
  <si>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</si>
  <si>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</si>
  <si>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</si>
  <si>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</si>
  <si>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</si>
  <si>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</si>
  <si>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</si>
  <si>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</si>
  <si>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</si>
  <si>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</si>
  <si>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</si>
  <si>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</si>
  <si>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</si>
  <si>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</si>
  <si>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</si>
  <si>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</si>
  <si>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</si>
  <si>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</si>
  <si>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</si>
  <si>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</si>
  <si>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</si>
  <si>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</si>
  <si>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</si>
  <si>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</si>
  <si>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</si>
  <si>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</si>
  <si>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</si>
  <si>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</si>
  <si>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</si>
  <si>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</si>
  <si>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</si>
  <si>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</si>
  <si>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</si>
  <si>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</si>
  <si>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</si>
  <si>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</si>
  <si>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</si>
  <si>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</si>
  <si>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</si>
  <si>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</si>
  <si>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</si>
  <si>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</si>
  <si>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</si>
  <si>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</si>
  <si>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</si>
  <si>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</si>
  <si>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</si>
  <si>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</si>
  <si>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</si>
  <si>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</si>
  <si>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</si>
  <si>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</si>
  <si>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</si>
  <si>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</si>
  <si>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</si>
  <si>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</si>
  <si>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</si>
  <si>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</si>
  <si>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</si>
  <si>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</si>
  <si>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</si>
  <si>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</si>
  <si>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</si>
  <si>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</si>
  <si>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</si>
  <si>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</si>
  <si>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</si>
  <si>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</si>
  <si>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</si>
  <si>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</si>
  <si>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</si>
  <si>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</si>
  <si>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</si>
  <si>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</si>
  <si>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</si>
  <si>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</si>
  <si>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</si>
  <si>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</si>
  <si>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</si>
  <si>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</si>
  <si>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</si>
  <si>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</si>
  <si>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</si>
  <si>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</si>
  <si>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</si>
  <si>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</si>
  <si>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</si>
  <si>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</si>
  <si>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</si>
  <si>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</si>
  <si>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</si>
  <si>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</si>
  <si>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</si>
  <si>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</si>
  <si>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</si>
  <si>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</si>
  <si>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</si>
  <si>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</si>
  <si>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</si>
  <si>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</si>
  <si>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</si>
  <si>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</si>
  <si>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</si>
  <si>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</si>
  <si>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</si>
  <si>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</si>
  <si>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</si>
  <si>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</si>
  <si>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</si>
  <si>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</si>
  <si>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</si>
  <si>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</si>
  <si>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</si>
  <si>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</si>
  <si>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</si>
  <si>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</si>
  <si>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</si>
  <si>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</si>
  <si>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</si>
  <si>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</si>
  <si>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</si>
  <si>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</si>
  <si>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</si>
  <si>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</si>
  <si>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</si>
  <si>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</si>
  <si>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</si>
  <si>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</si>
  <si>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</si>
  <si>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</si>
  <si>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</si>
  <si>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</si>
  <si>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</si>
  <si>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</si>
  <si>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</si>
  <si>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</si>
  <si>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</si>
  <si>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</si>
  <si>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</si>
  <si>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</si>
  <si>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</si>
  <si>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</si>
  <si>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</si>
  <si>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</si>
  <si>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</si>
  <si>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</si>
  <si>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</si>
  <si>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</si>
  <si>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</si>
  <si>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</si>
  <si>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</si>
  <si>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</si>
  <si>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</si>
  <si>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</si>
  <si>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</si>
  <si>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</si>
  <si>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</si>
  <si>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</si>
  <si>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</si>
  <si>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</si>
  <si>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</si>
  <si>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</si>
  <si>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</si>
  <si>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</si>
  <si>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</si>
  <si>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</si>
  <si>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</si>
  <si>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</si>
  <si>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</si>
  <si>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</si>
  <si>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</si>
  <si>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</si>
  <si>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</si>
  <si>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</si>
  <si>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</si>
  <si>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</si>
  <si>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</si>
  <si>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</si>
  <si>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</si>
  <si>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</si>
  <si>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</si>
  <si>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</si>
  <si>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</si>
  <si>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</si>
  <si>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</si>
  <si>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</si>
  <si>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</si>
  <si>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</si>
  <si>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</si>
  <si>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</si>
  <si>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</si>
  <si>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</si>
  <si>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</si>
  <si>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</si>
  <si>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</si>
  <si>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</si>
  <si>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</si>
  <si>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</si>
  <si>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</si>
  <si>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</si>
  <si>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</si>
  <si>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</si>
  <si>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</si>
  <si>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</si>
  <si>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</si>
  <si>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</si>
  <si>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</si>
  <si>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</si>
  <si>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</si>
  <si>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</si>
  <si>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</si>
  <si>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</si>
  <si>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</si>
  <si>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</si>
  <si>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</si>
  <si>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</si>
  <si>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</si>
  <si>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</si>
  <si>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</si>
  <si>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</si>
  <si>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</si>
  <si>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</si>
  <si>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</si>
  <si>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</si>
  <si>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</si>
  <si>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</si>
  <si>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</si>
  <si>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</si>
  <si>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</si>
  <si>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</si>
  <si>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</si>
  <si>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</si>
  <si>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</si>
  <si>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</si>
  <si>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</si>
  <si>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</si>
  <si>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</si>
  <si>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</si>
  <si>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</si>
  <si>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</si>
  <si>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</si>
  <si>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</si>
  <si>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</si>
  <si>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</si>
  <si>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</si>
  <si>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</si>
  <si>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</si>
  <si>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</si>
  <si>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</si>
  <si>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</si>
  <si>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</si>
  <si>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</si>
  <si>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</si>
  <si>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</si>
  <si>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</si>
  <si>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</si>
  <si>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</si>
  <si>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</si>
  <si>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</si>
  <si>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</si>
  <si>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</si>
  <si>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</si>
  <si>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</si>
  <si>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</si>
  <si>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</si>
  <si>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</si>
  <si>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</si>
  <si>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</si>
  <si>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</si>
  <si>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</si>
  <si>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</si>
  <si>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</si>
  <si>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</si>
  <si>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</si>
  <si>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</si>
  <si>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</si>
  <si>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</si>
  <si>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</si>
  <si>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</si>
  <si>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</si>
  <si>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</si>
  <si>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</si>
  <si>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</si>
  <si>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</si>
  <si>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</si>
  <si>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</si>
  <si>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</si>
  <si>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</si>
  <si>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</si>
  <si>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</si>
  <si>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</si>
  <si>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</si>
  <si>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</si>
  <si>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</si>
  <si>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</si>
  <si>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</si>
  <si>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</si>
  <si>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</si>
  <si>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</si>
  <si>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</si>
  <si>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</si>
  <si>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</si>
  <si>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</si>
  <si>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</si>
  <si>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</si>
  <si>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</si>
  <si>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</si>
  <si>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</si>
  <si>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</si>
  <si>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</si>
  <si>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</si>
  <si>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</si>
  <si>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</si>
  <si>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</si>
  <si>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</si>
  <si>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</si>
  <si>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</si>
  <si>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</si>
  <si>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</si>
  <si>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</si>
  <si>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</si>
  <si>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</si>
  <si>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</si>
  <si>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</si>
  <si>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</si>
  <si>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</si>
  <si>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</si>
  <si>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</si>
  <si>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</si>
  <si>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</si>
  <si>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</si>
  <si>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</si>
  <si>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</si>
  <si>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</si>
  <si>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</si>
  <si>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</si>
  <si>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</si>
  <si>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</si>
  <si>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</si>
  <si>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</si>
  <si>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</si>
  <si>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</si>
  <si>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</si>
  <si>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</si>
  <si>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</si>
  <si>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</si>
  <si>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</si>
  <si>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</si>
  <si>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</si>
  <si>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</si>
  <si>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</si>
  <si>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</si>
  <si>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</si>
  <si>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</si>
  <si>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</si>
  <si>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</si>
  <si>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</si>
  <si>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</si>
  <si>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</si>
  <si>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</si>
  <si>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</si>
  <si>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</si>
  <si>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</si>
  <si>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</si>
  <si>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</si>
  <si>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</si>
  <si>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</si>
  <si>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</si>
  <si>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</si>
  <si>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</si>
  <si>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</si>
  <si>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</si>
  <si>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</si>
  <si>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</si>
  <si>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</si>
  <si>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</si>
  <si>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</si>
  <si>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</si>
  <si>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</si>
  <si>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</si>
  <si>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</si>
  <si>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</si>
  <si>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</si>
  <si>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</si>
  <si>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</si>
  <si>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</si>
  <si>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</si>
  <si>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</si>
  <si>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</si>
  <si>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</si>
  <si>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</si>
  <si>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</si>
  <si>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</si>
  <si>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</si>
  <si>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</si>
  <si>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</si>
  <si>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</si>
  <si>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</si>
  <si>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</si>
  <si>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</si>
  <si>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</si>
  <si>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</si>
  <si>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</si>
  <si>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</si>
  <si>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</si>
  <si>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</si>
  <si>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</si>
  <si>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</si>
  <si>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</si>
  <si>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</si>
  <si>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</si>
  <si>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</si>
  <si>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</si>
  <si>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</si>
  <si>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</si>
  <si>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</si>
  <si>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</si>
  <si>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</si>
  <si>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</si>
  <si>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</si>
  <si>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</si>
  <si>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</si>
  <si>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</si>
  <si>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</si>
  <si>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</si>
  <si>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</si>
  <si>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</si>
  <si>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</si>
  <si>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</si>
  <si>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</si>
  <si>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</si>
  <si>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</si>
  <si>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</si>
  <si>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</si>
  <si>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</si>
  <si>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</si>
  <si>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</si>
  <si>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</si>
  <si>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</si>
  <si>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</si>
  <si>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</si>
  <si>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</si>
  <si>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</si>
  <si>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</si>
  <si>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</si>
  <si>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</si>
  <si>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</si>
  <si>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</si>
  <si>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</si>
  <si>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</si>
  <si>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</si>
  <si>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</si>
  <si>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</si>
  <si>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</si>
  <si>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</si>
  <si>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</si>
  <si>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</si>
  <si>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</si>
  <si>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</si>
  <si>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</si>
  <si>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</si>
  <si>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</si>
  <si>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</si>
  <si>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</si>
  <si>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</si>
  <si>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</si>
  <si>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</si>
  <si>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</si>
  <si>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</si>
  <si>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</si>
  <si>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</si>
  <si>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</si>
  <si>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</si>
  <si>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</si>
  <si>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</si>
  <si>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</si>
  <si>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</si>
  <si>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</si>
  <si>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</si>
  <si>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</si>
  <si>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</si>
  <si>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</si>
  <si>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</si>
  <si>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</si>
  <si>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</si>
  <si>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</si>
  <si>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</si>
  <si>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</si>
  <si>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</si>
  <si>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</si>
  <si>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</si>
  <si>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</si>
  <si>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</si>
  <si>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</si>
  <si>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</si>
  <si>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</si>
  <si>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</si>
  <si>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</si>
  <si>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</si>
  <si>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</si>
  <si>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</si>
  <si>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</si>
  <si>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</si>
  <si>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</si>
  <si>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</si>
  <si>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</si>
  <si>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</si>
  <si>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</si>
  <si>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</si>
  <si>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</si>
  <si>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</si>
  <si>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</si>
  <si>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</si>
  <si>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</si>
  <si>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</si>
  <si>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</si>
  <si>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</si>
  <si>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</si>
  <si>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</si>
  <si>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</si>
  <si>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</si>
  <si>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</si>
  <si>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</si>
  <si>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</si>
  <si>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</si>
  <si>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</si>
  <si>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</si>
  <si>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</si>
  <si>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</si>
  <si>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</si>
  <si>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</si>
  <si>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</si>
  <si>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</si>
  <si>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</si>
  <si>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</si>
  <si>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</si>
  <si>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</si>
  <si>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</si>
  <si>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</si>
  <si>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</si>
  <si>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</si>
  <si>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</si>
  <si>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</si>
  <si>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</si>
  <si>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</si>
  <si>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</si>
  <si>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</si>
  <si>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</si>
  <si>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</si>
  <si>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</si>
  <si>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</si>
  <si>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</si>
  <si>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</si>
  <si>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</si>
  <si>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</si>
  <si>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</si>
  <si>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</si>
  <si>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</si>
  <si>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</si>
  <si>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</si>
  <si>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</si>
  <si>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</si>
  <si>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</si>
  <si>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</si>
  <si>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</si>
  <si>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</si>
  <si>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</si>
  <si>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</si>
  <si>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</si>
  <si>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</si>
  <si>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</si>
  <si>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</si>
  <si>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</si>
  <si>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</si>
  <si>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</si>
  <si>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</si>
  <si>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</si>
  <si>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</si>
  <si>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</si>
  <si>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</si>
  <si>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</si>
  <si>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</si>
  <si>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</si>
  <si>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</si>
  <si>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</si>
  <si>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</si>
  <si>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</si>
  <si>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</si>
  <si>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</si>
  <si>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</si>
  <si>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</si>
  <si>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</si>
  <si>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</si>
  <si>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</si>
  <si>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</si>
  <si>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</si>
  <si>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</si>
  <si>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</si>
  <si>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</si>
  <si>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</si>
  <si>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</si>
  <si>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</si>
  <si>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</si>
  <si>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</si>
  <si>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</si>
  <si>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</si>
  <si>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</si>
  <si>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</si>
  <si>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</si>
  <si>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</si>
  <si>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</si>
  <si>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</si>
  <si>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</si>
  <si>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</si>
  <si>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</si>
  <si>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</si>
  <si>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</si>
  <si>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</si>
  <si>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</si>
  <si>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</si>
  <si>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</si>
  <si>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</si>
  <si>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</si>
  <si>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</si>
  <si>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</si>
  <si>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</si>
  <si>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</si>
  <si>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</si>
  <si>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</si>
  <si>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</si>
  <si>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</si>
  <si>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</si>
  <si>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</si>
  <si>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</si>
  <si>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</si>
  <si>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</si>
  <si>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</si>
  <si>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</si>
  <si>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</si>
  <si>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</si>
  <si>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</si>
  <si>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</si>
  <si>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</si>
  <si>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</si>
  <si>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</si>
  <si>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</si>
  <si>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</si>
  <si>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</si>
  <si>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</si>
  <si>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</si>
  <si>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</si>
  <si>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</si>
  <si>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</si>
  <si>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</si>
  <si>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</si>
  <si>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</si>
  <si>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</si>
  <si>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</si>
  <si>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</si>
  <si>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</si>
  <si>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</si>
  <si>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</si>
  <si>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</si>
  <si>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</si>
  <si>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</si>
  <si>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</si>
  <si>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</si>
  <si>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</si>
  <si>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</si>
  <si>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</si>
  <si>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</si>
  <si>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</si>
  <si>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</si>
  <si>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</si>
  <si>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</si>
  <si>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</si>
  <si>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</si>
  <si>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</si>
  <si>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</si>
  <si>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</si>
  <si>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</si>
  <si>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</si>
  <si>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</si>
  <si>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</si>
  <si>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</si>
  <si>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</si>
  <si>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</si>
  <si>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</si>
  <si>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</si>
  <si>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</si>
  <si>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</si>
  <si>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</si>
  <si>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</si>
  <si>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</si>
  <si>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</si>
  <si>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</si>
  <si>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</si>
  <si>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</si>
  <si>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</si>
  <si>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</si>
  <si>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</si>
  <si>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</si>
  <si>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</si>
  <si>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</si>
  <si>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</si>
  <si>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</si>
  <si>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</si>
  <si>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</si>
  <si>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</si>
  <si>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</si>
  <si>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</si>
  <si>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</si>
  <si>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</si>
  <si>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</si>
  <si>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</si>
  <si>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</si>
  <si>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</si>
  <si>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</si>
  <si>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</si>
  <si>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</si>
  <si>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</si>
  <si>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</si>
  <si>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</si>
  <si>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</si>
  <si>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</si>
  <si>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</si>
  <si>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</si>
  <si>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</si>
  <si>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</si>
  <si>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</si>
  <si>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</si>
  <si>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</si>
  <si>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</si>
  <si>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</si>
  <si>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</si>
  <si>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</si>
  <si>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</si>
  <si>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</si>
  <si>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</si>
  <si>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</si>
  <si>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</si>
  <si>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</si>
  <si>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</si>
  <si>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</si>
  <si>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</si>
  <si>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</si>
  <si>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</si>
  <si>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</si>
  <si>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</si>
  <si>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</si>
  <si>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</si>
  <si>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</si>
  <si>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</si>
  <si>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</si>
  <si>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</si>
  <si>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</si>
  <si>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</si>
  <si>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</si>
  <si>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</si>
  <si>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</si>
  <si>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</si>
  <si>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</si>
  <si>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</si>
  <si>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</si>
  <si>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</si>
  <si>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</si>
  <si>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</si>
  <si>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</si>
  <si>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</si>
  <si>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</si>
  <si>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</si>
  <si>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</si>
  <si>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</si>
  <si>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</si>
  <si>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</si>
  <si>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</si>
  <si>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</si>
  <si>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</si>
  <si>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</si>
  <si>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</si>
  <si>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</si>
  <si>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</si>
  <si>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</si>
  <si>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</si>
  <si>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</si>
  <si>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</si>
  <si>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</si>
  <si>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</si>
  <si>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</si>
  <si>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</si>
  <si>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</si>
  <si>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</si>
  <si>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</si>
  <si>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</si>
  <si>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</si>
  <si>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</si>
  <si>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</si>
  <si>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</si>
  <si>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</si>
  <si>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</si>
  <si>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</si>
  <si>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</si>
  <si>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</si>
  <si>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</si>
  <si>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</si>
  <si>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</si>
  <si>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</si>
  <si>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</si>
  <si>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</si>
  <si>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</si>
  <si>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</si>
  <si>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</si>
  <si>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</si>
  <si>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</si>
  <si>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</si>
  <si>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</si>
  <si>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</si>
  <si>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</si>
  <si>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</si>
  <si>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</si>
  <si>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</si>
  <si>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</si>
  <si>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</si>
  <si>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</si>
  <si>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</si>
  <si>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</si>
  <si>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</si>
  <si>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</si>
  <si>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</si>
  <si>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</si>
  <si>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</si>
  <si>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</si>
  <si>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</si>
  <si>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</si>
  <si>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</si>
  <si>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</si>
  <si>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</si>
  <si>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</si>
  <si>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</si>
  <si>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</si>
  <si>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</si>
  <si>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</si>
  <si>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</si>
  <si>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</si>
  <si>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</si>
  <si>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</si>
  <si>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</si>
  <si>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</si>
  <si>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</si>
  <si>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</si>
  <si>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</si>
  <si>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</si>
  <si>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</si>
  <si>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</si>
  <si>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</si>
  <si>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</si>
  <si>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</si>
  <si>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</si>
  <si>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</si>
  <si>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</si>
  <si>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</si>
  <si>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</si>
  <si>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</si>
  <si>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</si>
  <si>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</si>
  <si>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</si>
  <si>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</si>
  <si>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</si>
  <si>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</si>
  <si>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</si>
  <si>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</si>
  <si>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</si>
  <si>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</si>
  <si>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</si>
  <si>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</si>
  <si>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</si>
  <si>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</si>
  <si>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</si>
  <si>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</si>
  <si>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</si>
  <si>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</si>
  <si>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</si>
  <si>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</si>
  <si>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</si>
  <si>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</si>
  <si>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</si>
  <si>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</si>
  <si>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</si>
  <si>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</si>
  <si>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</si>
  <si>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</si>
  <si>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</si>
  <si>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</si>
  <si>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</si>
  <si>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</si>
  <si>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</si>
  <si>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</si>
  <si>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</si>
  <si>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</si>
  <si>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</si>
  <si>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</si>
  <si>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</si>
  <si>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</si>
  <si>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</si>
  <si>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</si>
  <si>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</si>
  <si>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</si>
  <si>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</si>
  <si>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</si>
  <si>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</si>
  <si>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</si>
  <si>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</si>
  <si>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</si>
  <si>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</si>
  <si>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</si>
  <si>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</si>
  <si>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</si>
  <si>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</si>
  <si>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</si>
  <si>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</si>
  <si>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</si>
  <si>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</si>
  <si>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</si>
  <si>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</si>
  <si>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</si>
  <si>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</si>
  <si>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</si>
  <si>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</si>
  <si>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</si>
  <si>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</si>
  <si>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</si>
  <si>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</si>
  <si>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</si>
  <si>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</si>
  <si>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</si>
  <si>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</si>
  <si>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</si>
  <si>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</si>
  <si>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</si>
  <si>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</si>
  <si>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</si>
  <si>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</si>
  <si>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</si>
  <si>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</si>
  <si>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</si>
  <si>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</si>
  <si>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</si>
  <si>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</si>
  <si>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</si>
  <si>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</si>
  <si>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</si>
  <si>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</si>
  <si>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</si>
  <si>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</si>
  <si>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</si>
  <si>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</si>
  <si>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</si>
  <si>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</si>
  <si>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</si>
  <si>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</si>
  <si>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</si>
  <si>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</si>
  <si>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</si>
  <si>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</si>
  <si>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</si>
  <si>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</si>
  <si>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</si>
  <si>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</si>
  <si>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</si>
  <si>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</si>
  <si>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</si>
  <si>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</si>
  <si>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</si>
  <si>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</si>
  <si>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</si>
  <si>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</si>
  <si>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</si>
  <si>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</si>
  <si>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</si>
  <si>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</si>
  <si>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</si>
  <si>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</si>
  <si>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</si>
  <si>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</si>
  <si>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</si>
  <si>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</si>
  <si>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</si>
  <si>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</si>
  <si>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</si>
  <si>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</si>
  <si>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</si>
  <si>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</si>
  <si>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</si>
  <si>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</si>
  <si>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</si>
  <si>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</si>
  <si>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</si>
  <si>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</si>
  <si>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</si>
  <si>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</si>
  <si>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</si>
  <si>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</si>
  <si>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</si>
  <si>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</si>
  <si>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</si>
  <si>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</si>
  <si>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</si>
  <si>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</si>
  <si>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</si>
  <si>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</si>
  <si>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</si>
  <si>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</si>
  <si>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</si>
  <si>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</si>
  <si>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</si>
  <si>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</si>
  <si>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</si>
  <si>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</si>
  <si>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</si>
  <si>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</si>
  <si>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</si>
  <si>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</si>
  <si>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</si>
  <si>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</si>
  <si>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</si>
  <si>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</si>
  <si>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</si>
  <si>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</si>
  <si>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</si>
  <si>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</si>
  <si>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</si>
  <si>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</si>
  <si>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</si>
  <si>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</si>
  <si>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</si>
  <si>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</si>
  <si>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</si>
  <si>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</si>
  <si>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</si>
  <si>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</si>
  <si>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</si>
  <si>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</si>
  <si>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</si>
  <si>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</si>
  <si>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</si>
  <si>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</si>
  <si>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</si>
  <si>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</si>
  <si>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</si>
  <si>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</si>
  <si>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</si>
  <si>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</si>
  <si>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</si>
  <si>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</si>
  <si>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</si>
  <si>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</si>
  <si>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</si>
  <si>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</si>
  <si>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</si>
  <si>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</si>
  <si>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</si>
  <si>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</si>
  <si>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</si>
  <si>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</si>
  <si>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</si>
  <si>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</si>
  <si>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</si>
  <si>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</si>
  <si>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</si>
  <si>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</si>
  <si>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</si>
  <si>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</si>
  <si>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</si>
  <si>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</si>
  <si>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</si>
  <si>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</si>
  <si>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</si>
  <si>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</si>
  <si>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</si>
  <si>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</si>
  <si>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</si>
  <si>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</si>
  <si>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</si>
  <si>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</si>
  <si>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</si>
  <si>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</si>
  <si>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</si>
  <si>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</si>
  <si>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</si>
  <si>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</si>
  <si>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</si>
  <si>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</si>
  <si>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</si>
  <si>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</si>
  <si>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</si>
  <si>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</si>
  <si>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</si>
  <si>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</si>
  <si>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</si>
  <si>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</si>
  <si>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</si>
  <si>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</si>
  <si>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</si>
  <si>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</si>
  <si>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</si>
  <si>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</si>
  <si>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</si>
  <si>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</si>
  <si>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</si>
  <si>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</si>
  <si>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</si>
  <si>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</si>
  <si>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</si>
  <si>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</si>
  <si>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</si>
  <si>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</si>
  <si>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</si>
  <si>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</si>
  <si>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</si>
  <si>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</si>
  <si>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</si>
  <si>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</si>
  <si>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</si>
  <si>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</si>
  <si>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</si>
  <si>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</si>
  <si>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</si>
  <si>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</si>
  <si>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</si>
  <si>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</si>
  <si>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</si>
  <si>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</si>
  <si>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</si>
  <si>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</si>
  <si>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</si>
  <si>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</si>
  <si>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</si>
  <si>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</si>
  <si>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</si>
  <si>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</si>
  <si>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</si>
  <si>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</si>
  <si>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</si>
  <si>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</si>
  <si>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</si>
  <si>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</si>
  <si>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</si>
  <si>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</si>
  <si>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</si>
  <si>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</si>
  <si>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</si>
  <si>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</si>
  <si>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</si>
  <si>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</si>
  <si>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</si>
  <si>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</si>
  <si>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</si>
  <si>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</si>
  <si>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</si>
  <si>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</si>
  <si>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</si>
  <si>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</si>
  <si>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</si>
  <si>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</si>
  <si>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</si>
  <si>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</si>
  <si>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</si>
  <si>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</si>
  <si>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</si>
  <si>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</si>
  <si>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</si>
  <si>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</si>
  <si>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</si>
  <si>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</si>
  <si>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</si>
  <si>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</si>
  <si>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</si>
  <si>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</si>
  <si>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</si>
  <si>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</si>
  <si>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</si>
  <si>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</si>
  <si>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</si>
  <si>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</si>
  <si>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</si>
  <si>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</si>
  <si>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</si>
  <si>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</si>
  <si>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</si>
  <si>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</si>
  <si>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</si>
  <si>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</si>
  <si>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</si>
  <si>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</si>
  <si>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</si>
  <si>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</si>
  <si>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</si>
  <si>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</si>
  <si>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</si>
  <si>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</si>
  <si>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</si>
  <si>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</si>
  <si>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</si>
  <si>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</si>
  <si>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</si>
  <si>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</si>
  <si>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</si>
  <si>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</si>
  <si>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</si>
  <si>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</si>
  <si>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</si>
  <si>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</si>
  <si>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</si>
  <si>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</si>
  <si>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</si>
  <si>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</si>
  <si>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</si>
  <si>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</si>
  <si>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</si>
  <si>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</si>
  <si>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</si>
  <si>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</si>
  <si>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</si>
  <si>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</si>
  <si>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</si>
  <si>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</si>
  <si>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</si>
  <si>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</si>
  <si>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</si>
  <si>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</si>
  <si>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</si>
  <si>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</si>
  <si>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</si>
  <si>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</si>
  <si>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</si>
  <si>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</si>
  <si>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</si>
  <si>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</si>
  <si>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</si>
  <si>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</si>
  <si>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</si>
  <si>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</si>
  <si>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</si>
  <si>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</si>
  <si>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</si>
  <si>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</si>
  <si>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</si>
  <si>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</si>
  <si>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</si>
  <si>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</si>
  <si>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</si>
  <si>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</si>
  <si>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</si>
  <si>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</si>
  <si>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</si>
  <si>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</si>
  <si>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</si>
  <si>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</si>
  <si>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</si>
  <si>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</si>
  <si>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</si>
  <si>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</si>
  <si>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</si>
  <si>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</si>
  <si>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</si>
  <si>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</si>
  <si>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</si>
  <si>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</si>
  <si>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</si>
  <si>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</si>
  <si>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</si>
  <si>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</si>
  <si>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</si>
  <si>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</si>
  <si>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</si>
  <si>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</si>
  <si>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</si>
  <si>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</si>
  <si>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</si>
  <si>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</si>
  <si>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</si>
  <si>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</si>
  <si>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</si>
  <si>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</si>
  <si>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</si>
  <si>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</si>
  <si>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</si>
  <si>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</si>
  <si>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</si>
  <si>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</si>
  <si>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</si>
  <si>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</si>
  <si>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</si>
  <si>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</si>
  <si>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</si>
  <si>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</si>
  <si>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</si>
  <si>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</si>
  <si>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</si>
  <si>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</si>
  <si>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</si>
  <si>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</si>
  <si>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</si>
  <si>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</si>
  <si>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</si>
  <si>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</si>
  <si>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</si>
  <si>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</si>
  <si>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</si>
  <si>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</si>
  <si>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</si>
  <si>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</si>
  <si>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</si>
  <si>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</si>
  <si>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</si>
  <si>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</si>
  <si>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</si>
  <si>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</si>
  <si>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</si>
  <si>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</si>
  <si>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</si>
  <si>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</si>
  <si>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</si>
  <si>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</si>
  <si>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</si>
  <si>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</si>
  <si>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</si>
  <si>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</si>
  <si>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</si>
  <si>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</si>
  <si>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</si>
  <si>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</si>
  <si>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</si>
  <si>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</si>
  <si>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</si>
  <si>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</si>
  <si>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</si>
  <si>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</si>
  <si>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</si>
  <si>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</si>
  <si>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</si>
  <si>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</si>
  <si>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</si>
  <si>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</si>
  <si>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</si>
  <si>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</si>
  <si>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</si>
  <si>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</si>
  <si>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</si>
  <si>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</si>
  <si>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</si>
  <si>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</si>
  <si>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</si>
  <si>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</si>
  <si>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</si>
  <si>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</si>
  <si>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</si>
  <si>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</si>
  <si>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</si>
  <si>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</si>
  <si>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</si>
  <si>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</si>
  <si>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</si>
  <si>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</si>
  <si>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</si>
  <si>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</si>
  <si>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</si>
  <si>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</si>
  <si>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</si>
  <si>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</si>
  <si>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</si>
  <si>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</si>
  <si>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</si>
  <si>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</si>
  <si>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</si>
  <si>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</si>
  <si>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</si>
  <si>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</si>
  <si>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</si>
  <si>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</si>
  <si>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</si>
  <si>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</si>
  <si>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</si>
  <si>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</si>
  <si>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</si>
  <si>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</si>
  <si>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</si>
  <si>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</si>
  <si>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</si>
  <si>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</si>
  <si>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</si>
  <si>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</si>
  <si>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</si>
  <si>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</si>
  <si>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</si>
  <si>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</si>
  <si>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</si>
  <si>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</si>
  <si>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</si>
  <si>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</si>
  <si>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</si>
  <si>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</si>
  <si>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</si>
  <si>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</si>
  <si>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</si>
  <si>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</si>
  <si>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</si>
  <si>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</si>
  <si>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</si>
  <si>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</si>
  <si>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</si>
  <si>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</si>
  <si>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</si>
  <si>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</si>
  <si>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</si>
  <si>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</si>
  <si>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</si>
  <si>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</si>
  <si>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</si>
  <si>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</si>
  <si>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</si>
  <si>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</si>
  <si>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</si>
  <si>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</si>
  <si>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</si>
  <si>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</si>
  <si>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</si>
  <si>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</si>
  <si>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</si>
  <si>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</si>
  <si>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</si>
  <si>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</si>
  <si>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</si>
  <si>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</si>
  <si>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</si>
  <si>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</si>
  <si>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</si>
  <si>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</si>
  <si>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</si>
  <si>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</si>
  <si>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</si>
  <si>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</si>
  <si>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</si>
  <si>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</si>
  <si>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</si>
  <si>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</si>
  <si>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</si>
  <si>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</si>
  <si>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</si>
  <si>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</si>
  <si>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</si>
  <si>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</si>
  <si>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</si>
  <si>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</si>
  <si>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</si>
  <si>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</si>
  <si>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</si>
  <si>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</si>
  <si>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</si>
  <si>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</si>
  <si>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</si>
  <si>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</si>
  <si>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</si>
  <si>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</si>
  <si>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</si>
  <si>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</si>
  <si>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</si>
  <si>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</si>
  <si>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</si>
  <si>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</si>
  <si>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</si>
  <si>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</si>
  <si>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</si>
  <si>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</si>
  <si>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</si>
  <si>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</si>
  <si>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</si>
  <si>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</si>
  <si>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</si>
  <si>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</si>
  <si>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</si>
  <si>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</si>
  <si>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</si>
  <si>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</si>
  <si>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</si>
  <si>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</si>
  <si>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</si>
  <si>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</si>
  <si>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</si>
  <si>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</si>
  <si>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</si>
  <si>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</si>
  <si>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</si>
  <si>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</si>
  <si>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</si>
  <si>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</si>
  <si>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</si>
  <si>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</si>
  <si>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</si>
  <si>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</si>
  <si>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</si>
  <si>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</si>
  <si>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</si>
  <si>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</si>
  <si>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</si>
  <si>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</si>
  <si>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</si>
  <si>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</si>
  <si>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</si>
  <si>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</si>
  <si>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</si>
  <si>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</si>
  <si>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</si>
  <si>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</si>
  <si>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</si>
  <si>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</si>
  <si>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</si>
  <si>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</si>
  <si>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</si>
  <si>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</si>
  <si>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</si>
  <si>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</si>
  <si>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</si>
  <si>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</si>
  <si>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</si>
  <si>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</si>
  <si>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</si>
  <si>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</si>
  <si>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</si>
  <si>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</si>
  <si>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</si>
  <si>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</si>
  <si>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</si>
  <si>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</si>
  <si>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</si>
  <si>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</si>
  <si>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</si>
  <si>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</si>
  <si>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</si>
  <si>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</si>
  <si>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</si>
  <si>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</si>
  <si>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</si>
  <si>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</si>
  <si>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</si>
  <si>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</si>
  <si>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</si>
  <si>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</si>
  <si>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</si>
  <si>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</si>
  <si>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</si>
  <si>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</si>
  <si>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</si>
  <si>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</si>
  <si>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</si>
  <si>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</si>
  <si>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</si>
  <si>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</si>
  <si>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</si>
  <si>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</si>
  <si>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</si>
  <si>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</si>
  <si>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</si>
  <si>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</si>
  <si>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</si>
  <si>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</si>
  <si>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</si>
  <si>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</si>
  <si>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</si>
  <si>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</si>
  <si>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</si>
  <si>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</si>
  <si>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</si>
  <si>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</si>
  <si>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</si>
  <si>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</si>
  <si>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</si>
  <si>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</si>
  <si>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</si>
  <si>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</si>
  <si>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</si>
  <si>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</si>
  <si>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</si>
  <si>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</si>
  <si>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</si>
  <si>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</si>
  <si>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</si>
  <si>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</si>
  <si>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</si>
  <si>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</si>
  <si>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</si>
  <si>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</si>
  <si>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</si>
  <si>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</si>
  <si>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</si>
  <si>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</si>
  <si>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</si>
  <si>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</si>
  <si>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</si>
  <si>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</si>
  <si>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</si>
  <si>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</si>
  <si>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</si>
  <si>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</si>
  <si>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</si>
  <si>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</si>
  <si>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</si>
  <si>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</si>
  <si>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</si>
  <si>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</si>
  <si>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</si>
  <si>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</si>
  <si>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</si>
  <si>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</si>
  <si>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</si>
  <si>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</si>
  <si>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</si>
  <si>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</si>
  <si>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</si>
  <si>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</si>
  <si>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</si>
  <si>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</si>
  <si>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</si>
  <si>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</si>
  <si>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</si>
  <si>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</si>
  <si>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</si>
  <si>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</si>
  <si>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</si>
  <si>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</si>
  <si>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</si>
  <si>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</si>
  <si>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</si>
  <si>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</si>
  <si>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</si>
  <si>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</si>
  <si>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</si>
  <si>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</si>
  <si>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</si>
  <si>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</si>
  <si>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</si>
  <si>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</si>
  <si>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</si>
  <si>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</si>
  <si>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</si>
  <si>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</si>
  <si>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</si>
  <si>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</si>
  <si>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</si>
  <si>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</si>
  <si>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</si>
  <si>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</si>
  <si>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</si>
  <si>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</si>
  <si>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</si>
  <si>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</si>
  <si>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</si>
  <si>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</si>
  <si>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</si>
  <si>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</si>
  <si>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</si>
  <si>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</si>
  <si>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</si>
  <si>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</si>
  <si>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</si>
  <si>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</si>
  <si>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</si>
  <si>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</si>
  <si>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</si>
  <si>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</si>
  <si>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</si>
  <si>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</si>
  <si>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</si>
  <si>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</si>
  <si>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</si>
  <si>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</si>
  <si>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</si>
  <si>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</si>
  <si>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</si>
  <si>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</si>
  <si>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</si>
  <si>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</si>
  <si>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</si>
  <si>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</si>
  <si>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</si>
  <si>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</si>
  <si>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</si>
  <si>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</si>
  <si>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</si>
  <si>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</si>
  <si>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</si>
  <si>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</si>
  <si>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</si>
  <si>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</si>
  <si>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</si>
  <si>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</si>
  <si>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</si>
  <si>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</si>
  <si>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</si>
  <si>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</si>
  <si>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</si>
  <si>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</si>
  <si>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</si>
  <si>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</si>
  <si>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</si>
  <si>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</si>
  <si>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</si>
  <si>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</si>
  <si>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</si>
  <si>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</si>
  <si>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</si>
  <si>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</si>
  <si>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</si>
  <si>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</si>
  <si>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</si>
  <si>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</si>
  <si>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</si>
  <si>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</si>
  <si>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</si>
  <si>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</si>
  <si>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</si>
  <si>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</si>
  <si>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</si>
  <si>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</si>
  <si>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</si>
  <si>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</si>
  <si>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</si>
  <si>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</si>
  <si>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</si>
  <si>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</si>
  <si>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</si>
  <si>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</si>
  <si>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</si>
  <si>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</si>
  <si>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</si>
  <si>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</si>
  <si>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</si>
  <si>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</si>
  <si>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</si>
  <si>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</si>
  <si>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</si>
  <si>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</si>
  <si>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</si>
  <si>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</si>
  <si>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</si>
  <si>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</si>
  <si>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</si>
  <si>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</si>
  <si>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</si>
  <si>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</si>
  <si>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</si>
  <si>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</si>
  <si>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</si>
  <si>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</si>
  <si>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</si>
  <si>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</si>
  <si>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</si>
  <si>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</si>
  <si>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</si>
  <si>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</si>
  <si>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</si>
  <si>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</si>
  <si>
    <t>GHG Roadmap 2019 Action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</si>
</sst>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N1" zoomScale="60" zoomScaleNormal="60" workbookViewId="0">
      <pane ySplit="1" topLeftCell="A119" activePane="bottomLeft" state="frozen"/>
      <selection pane="bottomLeft" activeCell="P129" sqref="P1:P1048576"/>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x14ac:dyDescent="0.25">
      <c r="A64" s="88" t="s">
        <v>4</v>
      </c>
      <c r="B64" s="88" t="s">
        <v>1943</v>
      </c>
      <c r="C64" s="88" t="s">
        <v>513</v>
      </c>
      <c r="D64" s="52" t="s">
        <v>48</v>
      </c>
      <c r="E64" s="52" t="s">
        <v>40</v>
      </c>
      <c r="F64" s="52" t="s">
        <v>88</v>
      </c>
      <c r="G64" s="52" t="s">
        <v>40</v>
      </c>
      <c r="H64" s="55">
        <v>186</v>
      </c>
      <c r="I64" s="155" t="s">
        <v>46</v>
      </c>
      <c r="J64" s="74" t="s">
        <v>1944</v>
      </c>
      <c r="K64" s="75" t="s">
        <v>618</v>
      </c>
      <c r="L64" s="61">
        <v>0</v>
      </c>
      <c r="M64" s="61">
        <v>1</v>
      </c>
      <c r="N64" s="61">
        <v>0.01</v>
      </c>
      <c r="O64" s="52" t="s">
        <v>514</v>
      </c>
      <c r="P64" s="159" t="s">
        <v>1945</v>
      </c>
      <c r="Q64" s="72" t="s">
        <v>515</v>
      </c>
      <c r="R64" s="72" t="s">
        <v>516</v>
      </c>
      <c r="S64" s="158" t="s">
        <v>1747</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1946</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1947</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1948</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1949</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1950</v>
      </c>
      <c r="Q70" s="60" t="str">
        <f t="shared" si="9"/>
        <v>transportation-sector-main.html#ev-mandate</v>
      </c>
      <c r="R70" s="60" t="str">
        <f t="shared" si="9"/>
        <v>ev-mandate.html</v>
      </c>
      <c r="S70" s="158" t="s">
        <v>1748</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1951</v>
      </c>
      <c r="Q71" s="60" t="str">
        <f t="shared" si="9"/>
        <v>transportation-sector-main.html#ev-mandate</v>
      </c>
      <c r="R71" s="60" t="str">
        <f t="shared" si="9"/>
        <v>ev-mandate.html</v>
      </c>
      <c r="S71" s="158" t="s">
        <v>1749</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1952</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1953</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1954</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1955</v>
      </c>
      <c r="C101" s="88" t="s">
        <v>982</v>
      </c>
      <c r="D101" s="52" t="s">
        <v>48</v>
      </c>
      <c r="E101" s="52" t="s">
        <v>40</v>
      </c>
      <c r="F101" s="52" t="s">
        <v>88</v>
      </c>
      <c r="G101" s="52" t="s">
        <v>40</v>
      </c>
      <c r="H101" s="55">
        <v>460</v>
      </c>
      <c r="I101" s="155" t="s">
        <v>46</v>
      </c>
      <c r="J101" s="88" t="s">
        <v>1956</v>
      </c>
      <c r="K101" s="87" t="s">
        <v>983</v>
      </c>
      <c r="L101" s="61">
        <v>0</v>
      </c>
      <c r="M101" s="61">
        <v>1</v>
      </c>
      <c r="N101" s="61">
        <v>0.01</v>
      </c>
      <c r="O101" s="52" t="s">
        <v>514</v>
      </c>
      <c r="P101" s="217" t="s">
        <v>1957</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1958</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1959</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1960</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1975</v>
      </c>
      <c r="D188" s="220" t="s">
        <v>496</v>
      </c>
      <c r="E188" s="220"/>
      <c r="F188" s="220" t="s">
        <v>495</v>
      </c>
      <c r="G188" s="221"/>
      <c r="H188" s="90">
        <v>876</v>
      </c>
      <c r="I188" s="221" t="s">
        <v>46</v>
      </c>
      <c r="J188" s="2" t="s">
        <v>1976</v>
      </c>
      <c r="K188" s="2" t="s">
        <v>1977</v>
      </c>
      <c r="L188" s="99">
        <v>0</v>
      </c>
      <c r="M188" s="99">
        <v>1</v>
      </c>
      <c r="N188" s="99">
        <v>0.01</v>
      </c>
      <c r="O188" s="221" t="s">
        <v>1388</v>
      </c>
      <c r="P188" s="220" t="s">
        <v>1978</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1961</v>
      </c>
      <c r="Q240" s="52" t="s">
        <v>231</v>
      </c>
      <c r="R240" s="8" t="s">
        <v>232</v>
      </c>
      <c r="S240" s="158" t="s">
        <v>1759</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x14ac:dyDescent="0.25">
      <c r="A242" s="4" t="s">
        <v>8</v>
      </c>
      <c r="B242" s="4" t="s">
        <v>1979</v>
      </c>
      <c r="C242" s="4" t="s">
        <v>1980</v>
      </c>
      <c r="D242" s="220" t="s">
        <v>496</v>
      </c>
      <c r="E242" s="220"/>
      <c r="F242" s="220" t="s">
        <v>495</v>
      </c>
      <c r="G242" s="220"/>
      <c r="H242" s="181">
        <v>860</v>
      </c>
      <c r="I242" s="155" t="s">
        <v>46</v>
      </c>
      <c r="J242" s="4" t="s">
        <v>1979</v>
      </c>
      <c r="K242" s="147"/>
      <c r="L242" s="225"/>
      <c r="M242" s="225"/>
      <c r="N242" s="225"/>
      <c r="O242" s="220"/>
      <c r="P242" s="220"/>
      <c r="Q242" s="220"/>
      <c r="R242" s="221"/>
      <c r="S242" s="226"/>
      <c r="T242" s="220"/>
    </row>
    <row r="243" spans="1:20" ht="30"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1981</v>
      </c>
      <c r="D351" s="220" t="s">
        <v>141</v>
      </c>
      <c r="E351" s="221" t="s">
        <v>1982</v>
      </c>
      <c r="F351" s="221" t="s">
        <v>824</v>
      </c>
      <c r="G351" s="220" t="s">
        <v>1983</v>
      </c>
      <c r="H351" s="181">
        <v>892</v>
      </c>
      <c r="I351" s="220" t="s">
        <v>46</v>
      </c>
      <c r="J351" s="4" t="s">
        <v>1984</v>
      </c>
      <c r="K351" s="4" t="s">
        <v>1985</v>
      </c>
      <c r="L351" s="225">
        <v>0</v>
      </c>
      <c r="M351" s="140">
        <v>1</v>
      </c>
      <c r="N351" s="140">
        <v>0.01</v>
      </c>
      <c r="O351" s="220" t="s">
        <v>1388</v>
      </c>
      <c r="P351" s="220" t="s">
        <v>1986</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1987</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1982</v>
      </c>
      <c r="F353" s="221" t="s">
        <v>825</v>
      </c>
      <c r="G353" s="220" t="s">
        <v>1983</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1987</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1982</v>
      </c>
      <c r="F355" s="221" t="s">
        <v>826</v>
      </c>
      <c r="G355" s="220" t="s">
        <v>1983</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1987</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1982</v>
      </c>
      <c r="F357" s="221" t="s">
        <v>827</v>
      </c>
      <c r="G357" s="220" t="s">
        <v>1983</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1987</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1982</v>
      </c>
      <c r="F359" s="220" t="s">
        <v>1317</v>
      </c>
      <c r="G359" s="220" t="s">
        <v>1983</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1987</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1982</v>
      </c>
      <c r="F361" s="221" t="s">
        <v>897</v>
      </c>
      <c r="G361" s="220" t="s">
        <v>1983</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1987</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1982</v>
      </c>
      <c r="F363" s="221" t="s">
        <v>148</v>
      </c>
      <c r="G363" s="220" t="s">
        <v>1983</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1987</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1982</v>
      </c>
      <c r="F365" s="221" t="s">
        <v>149</v>
      </c>
      <c r="G365" s="220" t="s">
        <v>1983</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1987</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x14ac:dyDescent="0.25">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1970</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1940</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1941</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1942</v>
      </c>
      <c r="L39" s="204"/>
      <c r="M39" s="204"/>
    </row>
    <row r="40" spans="1:19" ht="45.75" thickBot="1" x14ac:dyDescent="0.3">
      <c r="A40" s="210" t="s">
        <v>398</v>
      </c>
      <c r="B40" s="210" t="s">
        <v>1547</v>
      </c>
      <c r="C40" s="138">
        <v>1</v>
      </c>
      <c r="D40" s="132" t="s">
        <v>68</v>
      </c>
      <c r="E40" s="132" t="s">
        <v>486</v>
      </c>
      <c r="F40" s="132" t="s">
        <v>1642</v>
      </c>
      <c r="G40" s="132" t="s">
        <v>1942</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1971</v>
      </c>
      <c r="C46" s="181">
        <v>1</v>
      </c>
      <c r="D46" s="4" t="s">
        <v>68</v>
      </c>
      <c r="E46" s="4" t="s">
        <v>67</v>
      </c>
      <c r="F46" s="4" t="s">
        <v>1497</v>
      </c>
      <c r="G46" s="4" t="s">
        <v>1972</v>
      </c>
      <c r="H46" s="4" t="s">
        <v>1973</v>
      </c>
      <c r="I46" s="4" t="s">
        <v>1974</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1962</v>
      </c>
      <c r="I77" s="4" t="s">
        <v>992</v>
      </c>
    </row>
    <row r="78" spans="1:19" ht="165" x14ac:dyDescent="0.25">
      <c r="A78" s="2" t="s">
        <v>950</v>
      </c>
      <c r="B78" s="2" t="s">
        <v>741</v>
      </c>
      <c r="C78" s="181">
        <v>1</v>
      </c>
      <c r="D78" s="4" t="s">
        <v>68</v>
      </c>
      <c r="E78" s="4" t="s">
        <v>67</v>
      </c>
      <c r="F78" s="4" t="s">
        <v>396</v>
      </c>
      <c r="G78" s="4" t="s">
        <v>989</v>
      </c>
      <c r="H78" s="4" t="s">
        <v>1963</v>
      </c>
      <c r="I78" s="4" t="s">
        <v>993</v>
      </c>
    </row>
    <row r="79" spans="1:19" ht="135" x14ac:dyDescent="0.25">
      <c r="A79" s="2" t="s">
        <v>950</v>
      </c>
      <c r="B79" s="2" t="s">
        <v>742</v>
      </c>
      <c r="C79" s="181">
        <v>1</v>
      </c>
      <c r="D79" s="4" t="s">
        <v>68</v>
      </c>
      <c r="E79" s="4" t="s">
        <v>69</v>
      </c>
      <c r="F79" s="4" t="s">
        <v>397</v>
      </c>
      <c r="G79" s="4" t="s">
        <v>990</v>
      </c>
      <c r="H79" s="4" t="s">
        <v>1964</v>
      </c>
      <c r="I79" s="4" t="s">
        <v>994</v>
      </c>
    </row>
    <row r="80" spans="1:19" ht="150.75" thickBot="1" x14ac:dyDescent="0.3">
      <c r="A80" s="210" t="s">
        <v>950</v>
      </c>
      <c r="B80" s="210" t="s">
        <v>743</v>
      </c>
      <c r="C80" s="138">
        <v>1</v>
      </c>
      <c r="D80" s="132" t="s">
        <v>68</v>
      </c>
      <c r="E80" s="132" t="s">
        <v>67</v>
      </c>
      <c r="F80" s="132" t="s">
        <v>397</v>
      </c>
      <c r="G80" s="132" t="s">
        <v>991</v>
      </c>
      <c r="H80" s="132" t="s">
        <v>1965</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1966</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1967</v>
      </c>
      <c r="I84" s="132" t="s">
        <v>1000</v>
      </c>
    </row>
    <row r="85" spans="1:19" ht="120" x14ac:dyDescent="0.25">
      <c r="A85" s="2" t="s">
        <v>943</v>
      </c>
      <c r="B85" s="2" t="s">
        <v>945</v>
      </c>
      <c r="C85" s="181">
        <v>1</v>
      </c>
      <c r="D85" s="4" t="s">
        <v>68</v>
      </c>
      <c r="E85" s="4" t="s">
        <v>69</v>
      </c>
      <c r="F85" s="4" t="s">
        <v>946</v>
      </c>
      <c r="G85" s="4" t="s">
        <v>1001</v>
      </c>
      <c r="H85" s="4" t="s">
        <v>1968</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1969</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tabSelected="1" workbookViewId="0">
      <selection activeCell="B17" sqref="B17"/>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1765</v>
      </c>
      <c r="B3" s="86" t="s">
        <v>1766</v>
      </c>
    </row>
    <row r="4" spans="1:3" x14ac:dyDescent="0.25">
      <c r="A4" s="86" t="s">
        <v>1767</v>
      </c>
      <c r="B4" s="86" t="s">
        <v>1988</v>
      </c>
    </row>
    <row r="5" spans="1:3" x14ac:dyDescent="0.25">
      <c r="A5" s="7" t="s">
        <v>1990</v>
      </c>
      <c r="B5" s="7" t="s">
        <v>1989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1768</v>
      </c>
      <c r="B1" s="86" t="s">
        <v>1769</v>
      </c>
    </row>
    <row r="2" spans="1:11" ht="47.1" customHeight="1" x14ac:dyDescent="0.25">
      <c r="B2" s="4">
        <v>2005</v>
      </c>
      <c r="C2" s="4" t="s">
        <v>1770</v>
      </c>
      <c r="D2" s="4" t="s">
        <v>1771</v>
      </c>
      <c r="E2" s="4" t="s">
        <v>1772</v>
      </c>
      <c r="F2" s="4" t="s">
        <v>1773</v>
      </c>
      <c r="G2" s="4" t="s">
        <v>1774</v>
      </c>
      <c r="H2" s="4" t="s">
        <v>1907</v>
      </c>
      <c r="I2" s="4" t="s">
        <v>1775</v>
      </c>
      <c r="J2" s="4" t="s">
        <v>1776</v>
      </c>
      <c r="K2" s="86" t="s">
        <v>1777</v>
      </c>
    </row>
    <row r="3" spans="1:11" x14ac:dyDescent="0.25">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1909</v>
      </c>
      <c r="D12" s="183"/>
    </row>
    <row r="14" spans="1:11" x14ac:dyDescent="0.25">
      <c r="A14" s="109" t="s">
        <v>1785</v>
      </c>
      <c r="B14" s="86">
        <f>CONVERT(2000,"lbm","kg")/1000</f>
        <v>0.90718474000000004</v>
      </c>
    </row>
    <row r="16" spans="1:11" x14ac:dyDescent="0.25">
      <c r="A16" s="109" t="s">
        <v>1786</v>
      </c>
      <c r="B16" s="86" t="s">
        <v>1787</v>
      </c>
      <c r="C16" s="86" t="s">
        <v>1788</v>
      </c>
    </row>
    <row r="17" spans="1:10" x14ac:dyDescent="0.25">
      <c r="A17" s="109" t="s">
        <v>535</v>
      </c>
      <c r="B17" s="86">
        <v>1</v>
      </c>
      <c r="C17" s="86" t="s">
        <v>1789</v>
      </c>
    </row>
    <row r="18" spans="1:10" x14ac:dyDescent="0.25">
      <c r="A18" s="109" t="s">
        <v>544</v>
      </c>
      <c r="B18" s="86">
        <f>265/298</f>
        <v>0.88926174496644295</v>
      </c>
    </row>
    <row r="19" spans="1:10" x14ac:dyDescent="0.25">
      <c r="A19" s="109" t="s">
        <v>543</v>
      </c>
      <c r="B19" s="86">
        <f>28/25</f>
        <v>1.1200000000000001</v>
      </c>
    </row>
    <row r="20" spans="1:10" x14ac:dyDescent="0.25">
      <c r="A20" s="109" t="s">
        <v>1790</v>
      </c>
      <c r="B20" s="86">
        <v>1</v>
      </c>
      <c r="C20" s="86" t="s">
        <v>1791</v>
      </c>
    </row>
    <row r="21" spans="1:10" x14ac:dyDescent="0.25">
      <c r="A21" s="109" t="s">
        <v>1792</v>
      </c>
      <c r="B21" s="86">
        <v>1</v>
      </c>
      <c r="C21" s="86" t="s">
        <v>1791</v>
      </c>
    </row>
    <row r="22" spans="1:10" x14ac:dyDescent="0.25">
      <c r="A22" s="109" t="s">
        <v>533</v>
      </c>
      <c r="B22" s="86">
        <f>23500/22800</f>
        <v>1.0307017543859649</v>
      </c>
    </row>
    <row r="24" spans="1:10" x14ac:dyDescent="0.25">
      <c r="A24" s="206" t="s">
        <v>1939</v>
      </c>
    </row>
    <row r="25" spans="1:10" x14ac:dyDescent="0.25">
      <c r="A25" s="86" t="s">
        <v>1910</v>
      </c>
      <c r="B25" s="86" t="s">
        <v>1911</v>
      </c>
      <c r="C25" s="86" t="s">
        <v>1912</v>
      </c>
      <c r="D25" s="86" t="s">
        <v>1913</v>
      </c>
      <c r="E25" s="86" t="s">
        <v>1914</v>
      </c>
      <c r="F25" s="86" t="s">
        <v>1915</v>
      </c>
      <c r="G25" s="86" t="s">
        <v>1916</v>
      </c>
      <c r="H25" s="86" t="s">
        <v>1917</v>
      </c>
      <c r="I25" s="86" t="s">
        <v>1918</v>
      </c>
      <c r="J25" s="86" t="s">
        <v>1919</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1910</v>
      </c>
      <c r="B1" s="86" t="s">
        <v>1911</v>
      </c>
      <c r="C1" s="86" t="s">
        <v>1912</v>
      </c>
      <c r="D1" s="86" t="s">
        <v>1913</v>
      </c>
      <c r="E1" s="86" t="s">
        <v>1914</v>
      </c>
      <c r="F1" s="86" t="s">
        <v>1915</v>
      </c>
      <c r="G1" s="86" t="s">
        <v>1916</v>
      </c>
      <c r="H1" s="86" t="s">
        <v>1917</v>
      </c>
      <c r="I1" s="86" t="s">
        <v>1918</v>
      </c>
      <c r="J1" s="86" t="s">
        <v>1919</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1793</v>
      </c>
      <c r="B1" s="188" t="s">
        <v>1768</v>
      </c>
      <c r="C1" s="189" t="s">
        <v>1794</v>
      </c>
      <c r="F1" s="189" t="s">
        <v>1795</v>
      </c>
    </row>
    <row r="2" spans="1:11" x14ac:dyDescent="0.25">
      <c r="A2" s="190" t="s">
        <v>1796</v>
      </c>
      <c r="B2" s="188" t="s">
        <v>1797</v>
      </c>
      <c r="C2" s="188" t="s">
        <v>1798</v>
      </c>
      <c r="F2" s="188">
        <v>-54.651095819949695</v>
      </c>
      <c r="I2" s="191"/>
      <c r="J2" s="191"/>
      <c r="K2" s="191"/>
    </row>
    <row r="3" spans="1:11" x14ac:dyDescent="0.25">
      <c r="A3" s="190" t="s">
        <v>1799</v>
      </c>
      <c r="B3" s="188" t="s">
        <v>1800</v>
      </c>
      <c r="C3" s="188" t="s">
        <v>1798</v>
      </c>
      <c r="F3" s="188">
        <v>-5.9427464922921054</v>
      </c>
      <c r="I3" s="191"/>
      <c r="J3" s="191"/>
      <c r="K3" s="191"/>
    </row>
    <row r="4" spans="1:11" x14ac:dyDescent="0.25">
      <c r="A4" s="190" t="s">
        <v>1801</v>
      </c>
      <c r="B4" s="188" t="s">
        <v>1802</v>
      </c>
      <c r="C4" s="188" t="s">
        <v>1798</v>
      </c>
      <c r="F4" s="188">
        <v>14.110681388807681</v>
      </c>
      <c r="I4" s="192" t="s">
        <v>1803</v>
      </c>
      <c r="J4" s="191" t="s">
        <v>1769</v>
      </c>
      <c r="K4" s="191"/>
    </row>
    <row r="5" spans="1:11" x14ac:dyDescent="0.25">
      <c r="A5" s="190" t="s">
        <v>1804</v>
      </c>
      <c r="B5" s="188" t="s">
        <v>1805</v>
      </c>
      <c r="C5" s="188" t="s">
        <v>1798</v>
      </c>
      <c r="F5" s="188">
        <v>-32.560941459691399</v>
      </c>
      <c r="H5" s="109" t="s">
        <v>1778</v>
      </c>
      <c r="I5" s="191" t="s">
        <v>887</v>
      </c>
      <c r="J5" s="191">
        <f>SUMIFS(F:F,A:A,$J$4,C:C,I5)</f>
        <v>12.692618506025962</v>
      </c>
      <c r="K5" s="191"/>
    </row>
    <row r="6" spans="1:11" x14ac:dyDescent="0.25">
      <c r="A6" s="190" t="s">
        <v>1806</v>
      </c>
      <c r="B6" s="188" t="s">
        <v>1807</v>
      </c>
      <c r="C6" s="188" t="s">
        <v>1798</v>
      </c>
      <c r="F6" s="188">
        <v>-47.127535558012717</v>
      </c>
      <c r="H6" s="109" t="s">
        <v>55</v>
      </c>
      <c r="I6" s="191" t="s">
        <v>99</v>
      </c>
      <c r="J6" s="191">
        <f>SUMIFS(F:F,A:A,$J$4,C:C,I6)</f>
        <v>41.010186857201433</v>
      </c>
      <c r="K6" s="191"/>
    </row>
    <row r="7" spans="1:11" x14ac:dyDescent="0.25">
      <c r="A7" s="190" t="s">
        <v>1769</v>
      </c>
      <c r="B7" s="188" t="s">
        <v>530</v>
      </c>
      <c r="C7" s="188" t="s">
        <v>1798</v>
      </c>
      <c r="F7" s="188">
        <v>-2.6907445136881849</v>
      </c>
      <c r="H7" s="109" t="s">
        <v>1779</v>
      </c>
      <c r="I7" s="191" t="s">
        <v>9</v>
      </c>
      <c r="J7" s="191">
        <f t="shared" ref="J7:J8" si="0">SUMIFS(F:F,A:A,$J$4,C:C,I7)</f>
        <v>32.710792991623947</v>
      </c>
      <c r="K7" s="191"/>
    </row>
    <row r="8" spans="1:11" x14ac:dyDescent="0.25">
      <c r="A8" s="190" t="s">
        <v>1808</v>
      </c>
      <c r="B8" s="188" t="s">
        <v>1809</v>
      </c>
      <c r="C8" s="188" t="s">
        <v>1798</v>
      </c>
      <c r="F8" s="188">
        <v>-1.0180997139831849</v>
      </c>
      <c r="H8" s="109" t="s">
        <v>1780</v>
      </c>
      <c r="I8" s="191" t="s">
        <v>4</v>
      </c>
      <c r="J8" s="191">
        <f t="shared" si="0"/>
        <v>30.793886200365325</v>
      </c>
      <c r="K8" s="191"/>
    </row>
    <row r="9" spans="1:11" x14ac:dyDescent="0.25">
      <c r="A9" s="190" t="s">
        <v>1810</v>
      </c>
      <c r="B9" s="188" t="s">
        <v>1811</v>
      </c>
      <c r="C9" s="188" t="s">
        <v>1798</v>
      </c>
      <c r="F9" s="188">
        <v>-1.0812503370343296</v>
      </c>
      <c r="H9" s="109" t="s">
        <v>146</v>
      </c>
      <c r="I9" s="191" t="s">
        <v>148</v>
      </c>
      <c r="J9" s="191">
        <f>SUMIFS(F:F,A:A,$J$4,C:C,I9)</f>
        <v>11.420256865280981</v>
      </c>
      <c r="K9" s="191"/>
    </row>
    <row r="10" spans="1:11" x14ac:dyDescent="0.25">
      <c r="A10" s="190" t="s">
        <v>1812</v>
      </c>
      <c r="B10" s="188" t="s">
        <v>1811</v>
      </c>
      <c r="C10" s="188" t="s">
        <v>1798</v>
      </c>
      <c r="F10" s="188">
        <v>-7.642627077964137E-2</v>
      </c>
      <c r="H10" s="109" t="s">
        <v>1781</v>
      </c>
      <c r="I10" s="191" t="s">
        <v>1798</v>
      </c>
      <c r="J10" s="191">
        <f>SUMIFS(F:F,A:A,$J$4,C:C,I10)</f>
        <v>-2.6907445136881849</v>
      </c>
      <c r="K10" s="191"/>
    </row>
    <row r="11" spans="1:11" x14ac:dyDescent="0.25">
      <c r="A11" s="190" t="s">
        <v>1813</v>
      </c>
      <c r="B11" s="188" t="s">
        <v>1814</v>
      </c>
      <c r="C11" s="188" t="s">
        <v>1798</v>
      </c>
      <c r="F11" s="188">
        <v>-28.801510842298832</v>
      </c>
      <c r="H11" s="109" t="s">
        <v>1782</v>
      </c>
      <c r="I11" s="191" t="s">
        <v>1815</v>
      </c>
      <c r="J11" s="191">
        <f>SUMIFS(F:F,A:A,$J$4,C:C,I11)</f>
        <v>2.9640601206629897</v>
      </c>
      <c r="K11" s="191" t="s">
        <v>1816</v>
      </c>
    </row>
    <row r="12" spans="1:11" x14ac:dyDescent="0.25">
      <c r="A12" s="190" t="s">
        <v>1817</v>
      </c>
      <c r="B12" s="188" t="s">
        <v>1818</v>
      </c>
      <c r="C12" s="188" t="s">
        <v>1798</v>
      </c>
      <c r="F12" s="188">
        <v>-46.216384074634021</v>
      </c>
      <c r="H12" s="109" t="s">
        <v>1783</v>
      </c>
      <c r="I12" s="191" t="s">
        <v>1819</v>
      </c>
      <c r="J12" s="191">
        <f>SUM(J5:J11)</f>
        <v>128.90105702747243</v>
      </c>
      <c r="K12" s="191"/>
    </row>
    <row r="13" spans="1:11" x14ac:dyDescent="0.25">
      <c r="A13" s="190" t="s">
        <v>1820</v>
      </c>
      <c r="B13" s="188" t="s">
        <v>1821</v>
      </c>
      <c r="C13" s="188" t="s">
        <v>1798</v>
      </c>
      <c r="F13" s="188">
        <v>-0.26087033101173585</v>
      </c>
      <c r="H13" s="109" t="s">
        <v>1784</v>
      </c>
      <c r="I13" s="191" t="s">
        <v>1822</v>
      </c>
      <c r="J13" s="191">
        <f>SUM(J5:J11)-J10</f>
        <v>131.59180154116061</v>
      </c>
      <c r="K13" s="191"/>
    </row>
    <row r="14" spans="1:11" x14ac:dyDescent="0.25">
      <c r="A14" s="190" t="s">
        <v>1823</v>
      </c>
      <c r="B14" s="188" t="s">
        <v>1824</v>
      </c>
      <c r="C14" s="188" t="s">
        <v>1798</v>
      </c>
      <c r="F14" s="188">
        <v>-6.7326554268061942</v>
      </c>
      <c r="H14" s="188" t="s">
        <v>1825</v>
      </c>
      <c r="I14" s="191"/>
      <c r="J14" s="191"/>
      <c r="K14" s="191"/>
    </row>
    <row r="15" spans="1:11" x14ac:dyDescent="0.25">
      <c r="A15" s="190" t="s">
        <v>1826</v>
      </c>
      <c r="B15" s="188" t="s">
        <v>1827</v>
      </c>
      <c r="C15" s="188" t="s">
        <v>1798</v>
      </c>
      <c r="F15" s="188">
        <v>-27.900813631021062</v>
      </c>
      <c r="I15" s="191"/>
      <c r="J15" s="191"/>
      <c r="K15" s="191"/>
    </row>
    <row r="16" spans="1:11" x14ac:dyDescent="0.25">
      <c r="A16" s="190" t="s">
        <v>1828</v>
      </c>
      <c r="B16" s="188" t="s">
        <v>1829</v>
      </c>
      <c r="C16" s="188" t="s">
        <v>1798</v>
      </c>
      <c r="F16" s="188">
        <v>-18.781436361783499</v>
      </c>
      <c r="I16" s="193" t="s">
        <v>1830</v>
      </c>
      <c r="J16" s="194">
        <f>28/25</f>
        <v>1.1200000000000001</v>
      </c>
      <c r="K16" s="191"/>
    </row>
    <row r="17" spans="1:11" x14ac:dyDescent="0.25">
      <c r="A17" s="190" t="s">
        <v>1831</v>
      </c>
      <c r="B17" s="188" t="s">
        <v>1832</v>
      </c>
      <c r="C17" s="188" t="s">
        <v>1798</v>
      </c>
      <c r="F17" s="188">
        <v>-20.063061590964892</v>
      </c>
      <c r="I17" s="195" t="s">
        <v>1833</v>
      </c>
      <c r="J17" s="196">
        <f>265/298</f>
        <v>0.88926174496644295</v>
      </c>
      <c r="K17" s="191"/>
    </row>
    <row r="18" spans="1:11" x14ac:dyDescent="0.25">
      <c r="A18" s="190" t="s">
        <v>1834</v>
      </c>
      <c r="B18" s="188" t="s">
        <v>1835</v>
      </c>
      <c r="C18" s="188" t="s">
        <v>1798</v>
      </c>
      <c r="F18" s="188">
        <v>-16.486996944707148</v>
      </c>
      <c r="I18" s="191"/>
      <c r="J18" s="191"/>
      <c r="K18" s="191"/>
    </row>
    <row r="19" spans="1:11" x14ac:dyDescent="0.25">
      <c r="A19" s="190" t="s">
        <v>1836</v>
      </c>
      <c r="B19" s="188" t="s">
        <v>1837</v>
      </c>
      <c r="C19" s="188" t="s">
        <v>1798</v>
      </c>
      <c r="F19" s="188">
        <v>-25.111501978196998</v>
      </c>
      <c r="I19" s="191"/>
      <c r="J19" s="191"/>
      <c r="K19" s="191"/>
    </row>
    <row r="20" spans="1:11" x14ac:dyDescent="0.25">
      <c r="A20" s="190" t="s">
        <v>1838</v>
      </c>
      <c r="B20" s="188" t="s">
        <v>1839</v>
      </c>
      <c r="C20" s="188" t="s">
        <v>1798</v>
      </c>
      <c r="F20" s="188">
        <v>-37.349535280838843</v>
      </c>
      <c r="I20" s="191"/>
      <c r="J20" s="191"/>
      <c r="K20" s="191"/>
    </row>
    <row r="21" spans="1:11" x14ac:dyDescent="0.25">
      <c r="A21" s="190" t="s">
        <v>1840</v>
      </c>
      <c r="B21" s="188" t="s">
        <v>1841</v>
      </c>
      <c r="C21" s="188" t="s">
        <v>1798</v>
      </c>
      <c r="F21" s="188">
        <v>-7.3855560879097961</v>
      </c>
      <c r="I21" s="191"/>
      <c r="J21" s="191"/>
      <c r="K21" s="191"/>
    </row>
    <row r="22" spans="1:11" x14ac:dyDescent="0.25">
      <c r="A22" s="190" t="s">
        <v>1842</v>
      </c>
      <c r="B22" s="188" t="s">
        <v>1843</v>
      </c>
      <c r="C22" s="188" t="s">
        <v>1798</v>
      </c>
      <c r="F22" s="188">
        <v>-6.5303935010815559</v>
      </c>
      <c r="I22" s="191"/>
      <c r="J22" s="191"/>
      <c r="K22" s="191"/>
    </row>
    <row r="23" spans="1:11" x14ac:dyDescent="0.25">
      <c r="A23" s="190" t="s">
        <v>1844</v>
      </c>
      <c r="B23" s="188" t="s">
        <v>1845</v>
      </c>
      <c r="C23" s="188" t="s">
        <v>1798</v>
      </c>
      <c r="F23" s="188">
        <v>-8.4989830142117846</v>
      </c>
      <c r="I23" s="191"/>
      <c r="J23" s="191"/>
      <c r="K23" s="191"/>
    </row>
    <row r="24" spans="1:11" x14ac:dyDescent="0.25">
      <c r="A24" s="190" t="s">
        <v>1846</v>
      </c>
      <c r="B24" s="188" t="s">
        <v>1847</v>
      </c>
      <c r="C24" s="188" t="s">
        <v>1798</v>
      </c>
      <c r="F24" s="188">
        <v>-56.70289430803291</v>
      </c>
      <c r="I24" s="191"/>
      <c r="J24" s="191"/>
      <c r="K24" s="191"/>
    </row>
    <row r="25" spans="1:11" x14ac:dyDescent="0.25">
      <c r="A25" s="190" t="s">
        <v>1848</v>
      </c>
      <c r="B25" s="188" t="s">
        <v>1849</v>
      </c>
      <c r="C25" s="188" t="s">
        <v>1798</v>
      </c>
      <c r="F25" s="188">
        <v>-49.028525742820364</v>
      </c>
      <c r="I25" s="191"/>
      <c r="J25" s="191"/>
      <c r="K25" s="191"/>
    </row>
    <row r="26" spans="1:11" x14ac:dyDescent="0.25">
      <c r="A26" s="190" t="s">
        <v>1850</v>
      </c>
      <c r="B26" s="188" t="s">
        <v>1851</v>
      </c>
      <c r="C26" s="188" t="s">
        <v>1798</v>
      </c>
      <c r="F26" s="188">
        <v>-55.486154452498113</v>
      </c>
      <c r="I26" s="191"/>
      <c r="J26" s="191"/>
      <c r="K26" s="191"/>
    </row>
    <row r="27" spans="1:11" x14ac:dyDescent="0.25">
      <c r="A27" s="190" t="s">
        <v>1852</v>
      </c>
      <c r="B27" s="188" t="s">
        <v>1853</v>
      </c>
      <c r="C27" s="188" t="s">
        <v>1798</v>
      </c>
      <c r="F27" s="188">
        <v>-53.379403038433814</v>
      </c>
      <c r="I27" s="191"/>
      <c r="J27" s="191"/>
      <c r="K27" s="191"/>
    </row>
    <row r="28" spans="1:11" x14ac:dyDescent="0.25">
      <c r="A28" s="190" t="s">
        <v>1854</v>
      </c>
      <c r="B28" s="188" t="s">
        <v>1855</v>
      </c>
      <c r="C28" s="188" t="s">
        <v>1798</v>
      </c>
      <c r="F28" s="188">
        <v>-23.903308552550214</v>
      </c>
      <c r="I28" s="191"/>
      <c r="J28" s="191"/>
      <c r="K28" s="191"/>
    </row>
    <row r="29" spans="1:11" x14ac:dyDescent="0.25">
      <c r="A29" s="190" t="s">
        <v>1856</v>
      </c>
      <c r="B29" s="188" t="s">
        <v>531</v>
      </c>
      <c r="C29" s="188" t="s">
        <v>1798</v>
      </c>
      <c r="F29" s="188">
        <v>-10.834429612762822</v>
      </c>
      <c r="I29" s="191"/>
      <c r="J29" s="191"/>
      <c r="K29" s="191"/>
    </row>
    <row r="30" spans="1:11" x14ac:dyDescent="0.25">
      <c r="A30" s="190" t="s">
        <v>1857</v>
      </c>
      <c r="B30" s="188" t="s">
        <v>1858</v>
      </c>
      <c r="C30" s="188" t="s">
        <v>1798</v>
      </c>
      <c r="F30" s="188">
        <v>1.2108036145684946</v>
      </c>
      <c r="I30" s="191"/>
      <c r="J30" s="191"/>
      <c r="K30" s="191"/>
    </row>
    <row r="31" spans="1:11" x14ac:dyDescent="0.25">
      <c r="A31" s="190" t="s">
        <v>1859</v>
      </c>
      <c r="B31" s="188" t="s">
        <v>1860</v>
      </c>
      <c r="C31" s="188" t="s">
        <v>1798</v>
      </c>
      <c r="F31" s="188">
        <v>-7.7674235575247339</v>
      </c>
      <c r="I31" s="191"/>
      <c r="J31" s="191"/>
      <c r="K31" s="191"/>
    </row>
    <row r="32" spans="1:11" x14ac:dyDescent="0.25">
      <c r="A32" s="190" t="s">
        <v>1861</v>
      </c>
      <c r="B32" s="188" t="s">
        <v>1862</v>
      </c>
      <c r="C32" s="188" t="s">
        <v>1798</v>
      </c>
      <c r="F32" s="188">
        <v>-5.804732152172404</v>
      </c>
      <c r="I32" s="191"/>
      <c r="J32" s="191"/>
      <c r="K32" s="191"/>
    </row>
    <row r="33" spans="1:11" x14ac:dyDescent="0.25">
      <c r="A33" s="190" t="s">
        <v>1863</v>
      </c>
      <c r="B33" s="188" t="s">
        <v>1864</v>
      </c>
      <c r="C33" s="188" t="s">
        <v>1798</v>
      </c>
      <c r="F33" s="188">
        <v>4.7124774749117764</v>
      </c>
      <c r="I33" s="191"/>
      <c r="J33" s="191"/>
      <c r="K33" s="191"/>
    </row>
    <row r="34" spans="1:11" x14ac:dyDescent="0.25">
      <c r="A34" s="190" t="s">
        <v>1865</v>
      </c>
      <c r="B34" s="188" t="s">
        <v>1866</v>
      </c>
      <c r="C34" s="188" t="s">
        <v>1798</v>
      </c>
      <c r="F34" s="188">
        <v>-35.075700183663436</v>
      </c>
      <c r="I34" s="191"/>
      <c r="J34" s="191"/>
      <c r="K34" s="191"/>
    </row>
    <row r="35" spans="1:11" x14ac:dyDescent="0.25">
      <c r="A35" s="190" t="s">
        <v>1867</v>
      </c>
      <c r="B35" s="188" t="s">
        <v>1868</v>
      </c>
      <c r="C35" s="188" t="s">
        <v>1798</v>
      </c>
      <c r="F35" s="188">
        <v>-31.785830777054354</v>
      </c>
      <c r="I35" s="191"/>
      <c r="J35" s="191"/>
      <c r="K35" s="191"/>
    </row>
    <row r="36" spans="1:11" x14ac:dyDescent="0.25">
      <c r="A36" s="190" t="s">
        <v>1869</v>
      </c>
      <c r="B36" s="188" t="s">
        <v>1870</v>
      </c>
      <c r="C36" s="188" t="s">
        <v>1798</v>
      </c>
      <c r="F36" s="188">
        <v>-3.5034355364398513</v>
      </c>
      <c r="I36" s="191"/>
      <c r="J36" s="191"/>
      <c r="K36" s="191"/>
    </row>
    <row r="37" spans="1:11" x14ac:dyDescent="0.25">
      <c r="A37" s="190" t="s">
        <v>1871</v>
      </c>
      <c r="B37" s="188" t="s">
        <v>1872</v>
      </c>
      <c r="C37" s="188" t="s">
        <v>1798</v>
      </c>
      <c r="F37" s="188">
        <v>-24.94604556045255</v>
      </c>
      <c r="I37" s="191"/>
      <c r="J37" s="191"/>
      <c r="K37" s="191"/>
    </row>
    <row r="38" spans="1:11" x14ac:dyDescent="0.25">
      <c r="A38" s="190" t="s">
        <v>1873</v>
      </c>
      <c r="B38" s="188" t="s">
        <v>1874</v>
      </c>
      <c r="C38" s="188" t="s">
        <v>1798</v>
      </c>
      <c r="F38" s="188">
        <v>-11.0495049974502</v>
      </c>
      <c r="I38" s="191"/>
      <c r="J38" s="191"/>
      <c r="K38" s="191"/>
    </row>
    <row r="39" spans="1:11" x14ac:dyDescent="0.25">
      <c r="A39" s="190" t="s">
        <v>1875</v>
      </c>
      <c r="B39" s="188" t="s">
        <v>1876</v>
      </c>
      <c r="C39" s="188" t="s">
        <v>1798</v>
      </c>
      <c r="F39" s="188">
        <v>-1.9247945673542708</v>
      </c>
      <c r="I39" s="191"/>
      <c r="J39" s="191"/>
      <c r="K39" s="191"/>
    </row>
    <row r="40" spans="1:11" x14ac:dyDescent="0.25">
      <c r="A40" s="190" t="s">
        <v>1877</v>
      </c>
      <c r="B40" s="188" t="s">
        <v>1878</v>
      </c>
      <c r="C40" s="188" t="s">
        <v>1798</v>
      </c>
      <c r="F40" s="188">
        <v>-34.910378078828131</v>
      </c>
      <c r="I40" s="191"/>
      <c r="J40" s="191"/>
      <c r="K40" s="191"/>
    </row>
    <row r="41" spans="1:11" x14ac:dyDescent="0.25">
      <c r="A41" s="190" t="s">
        <v>1879</v>
      </c>
      <c r="B41" s="188" t="s">
        <v>1880</v>
      </c>
      <c r="C41" s="188" t="s">
        <v>1798</v>
      </c>
      <c r="F41" s="188">
        <v>-1.1039440581407975</v>
      </c>
      <c r="I41" s="191"/>
      <c r="J41" s="191"/>
      <c r="K41" s="191"/>
    </row>
    <row r="42" spans="1:11" x14ac:dyDescent="0.25">
      <c r="A42" s="190" t="s">
        <v>1881</v>
      </c>
      <c r="B42" s="188" t="s">
        <v>1882</v>
      </c>
      <c r="C42" s="188" t="s">
        <v>1798</v>
      </c>
      <c r="F42" s="188">
        <v>-37.742136268725602</v>
      </c>
      <c r="I42" s="191"/>
      <c r="J42" s="191"/>
      <c r="K42" s="191"/>
    </row>
    <row r="43" spans="1:11" x14ac:dyDescent="0.25">
      <c r="A43" s="190" t="s">
        <v>1883</v>
      </c>
      <c r="B43" s="188" t="s">
        <v>1884</v>
      </c>
      <c r="C43" s="188" t="s">
        <v>1798</v>
      </c>
      <c r="F43" s="188">
        <v>-6.6822163373437879</v>
      </c>
      <c r="I43" s="191"/>
      <c r="J43" s="191"/>
      <c r="K43" s="191"/>
    </row>
    <row r="44" spans="1:11" x14ac:dyDescent="0.25">
      <c r="A44" s="190" t="s">
        <v>1885</v>
      </c>
      <c r="B44" s="188" t="s">
        <v>1886</v>
      </c>
      <c r="C44" s="188" t="s">
        <v>1798</v>
      </c>
      <c r="F44" s="188">
        <v>-29.682095892093724</v>
      </c>
      <c r="I44" s="191"/>
      <c r="J44" s="191"/>
      <c r="K44" s="191"/>
    </row>
    <row r="45" spans="1:11" x14ac:dyDescent="0.25">
      <c r="A45" s="190" t="s">
        <v>1887</v>
      </c>
      <c r="B45" s="188" t="s">
        <v>1888</v>
      </c>
      <c r="C45" s="188" t="s">
        <v>1798</v>
      </c>
      <c r="F45" s="188">
        <v>-36.10534957119485</v>
      </c>
      <c r="I45" s="191"/>
      <c r="J45" s="191"/>
      <c r="K45" s="191"/>
    </row>
    <row r="46" spans="1:11" x14ac:dyDescent="0.25">
      <c r="A46" s="190" t="s">
        <v>1889</v>
      </c>
      <c r="B46" s="188" t="s">
        <v>1890</v>
      </c>
      <c r="C46" s="188" t="s">
        <v>1798</v>
      </c>
      <c r="F46" s="188">
        <v>-2.84145008544307</v>
      </c>
      <c r="I46" s="191"/>
      <c r="J46" s="191"/>
      <c r="K46" s="191"/>
    </row>
    <row r="47" spans="1:11" x14ac:dyDescent="0.25">
      <c r="A47" s="190" t="s">
        <v>1891</v>
      </c>
      <c r="B47" s="188" t="s">
        <v>1892</v>
      </c>
      <c r="C47" s="188" t="s">
        <v>1798</v>
      </c>
      <c r="F47" s="188">
        <v>-3.9111105022045773</v>
      </c>
      <c r="I47" s="191"/>
      <c r="J47" s="191"/>
      <c r="K47" s="191"/>
    </row>
    <row r="48" spans="1:11" x14ac:dyDescent="0.25">
      <c r="A48" s="190" t="s">
        <v>1893</v>
      </c>
      <c r="B48" s="188" t="s">
        <v>1894</v>
      </c>
      <c r="C48" s="188" t="s">
        <v>1798</v>
      </c>
      <c r="F48" s="188">
        <v>-33.373670736872697</v>
      </c>
      <c r="I48" s="191"/>
      <c r="J48" s="191"/>
      <c r="K48" s="191"/>
    </row>
    <row r="49" spans="1:11" x14ac:dyDescent="0.25">
      <c r="A49" s="190" t="s">
        <v>1895</v>
      </c>
      <c r="B49" s="188" t="s">
        <v>1896</v>
      </c>
      <c r="C49" s="188" t="s">
        <v>1798</v>
      </c>
      <c r="F49" s="188">
        <v>-35.75729607062145</v>
      </c>
      <c r="I49" s="191"/>
      <c r="J49" s="191"/>
      <c r="K49" s="191"/>
    </row>
    <row r="50" spans="1:11" x14ac:dyDescent="0.25">
      <c r="A50" s="190" t="s">
        <v>1897</v>
      </c>
      <c r="B50" s="188" t="s">
        <v>1898</v>
      </c>
      <c r="C50" s="188" t="s">
        <v>1798</v>
      </c>
      <c r="F50" s="188">
        <v>-32.799968592237171</v>
      </c>
      <c r="I50" s="191"/>
      <c r="J50" s="191"/>
      <c r="K50" s="191"/>
    </row>
    <row r="51" spans="1:11" x14ac:dyDescent="0.25">
      <c r="A51" s="190" t="s">
        <v>1899</v>
      </c>
      <c r="B51" s="188" t="s">
        <v>1900</v>
      </c>
      <c r="C51" s="188" t="s">
        <v>1798</v>
      </c>
      <c r="F51" s="188">
        <v>-54.633842204065907</v>
      </c>
      <c r="I51" s="191"/>
      <c r="J51" s="191"/>
      <c r="K51" s="191"/>
    </row>
    <row r="52" spans="1:11" x14ac:dyDescent="0.25">
      <c r="A52" s="190" t="s">
        <v>1901</v>
      </c>
      <c r="B52" s="188" t="s">
        <v>1902</v>
      </c>
      <c r="C52" s="188" t="s">
        <v>1798</v>
      </c>
      <c r="F52" s="188">
        <v>20.200073916406961</v>
      </c>
    </row>
    <row r="53" spans="1:11" x14ac:dyDescent="0.25">
      <c r="A53" s="190" t="s">
        <v>1796</v>
      </c>
      <c r="B53" s="188" t="s">
        <v>1797</v>
      </c>
      <c r="C53" s="188" t="s">
        <v>1815</v>
      </c>
      <c r="F53" s="188">
        <v>5.2008180013742411</v>
      </c>
    </row>
    <row r="54" spans="1:11" x14ac:dyDescent="0.25">
      <c r="A54" s="190" t="s">
        <v>1799</v>
      </c>
      <c r="B54" s="188" t="s">
        <v>1800</v>
      </c>
      <c r="C54" s="188" t="s">
        <v>1815</v>
      </c>
      <c r="F54" s="188">
        <v>0.6328789577415137</v>
      </c>
    </row>
    <row r="55" spans="1:11" x14ac:dyDescent="0.25">
      <c r="A55" s="190" t="s">
        <v>1801</v>
      </c>
      <c r="B55" s="188" t="s">
        <v>1802</v>
      </c>
      <c r="C55" s="188" t="s">
        <v>1815</v>
      </c>
      <c r="F55" s="188">
        <v>2.7580660261091943</v>
      </c>
    </row>
    <row r="56" spans="1:11" x14ac:dyDescent="0.25">
      <c r="A56" s="190" t="s">
        <v>1804</v>
      </c>
      <c r="B56" s="188" t="s">
        <v>1805</v>
      </c>
      <c r="C56" s="188" t="s">
        <v>1815</v>
      </c>
      <c r="F56" s="188">
        <v>2.1091321704415291</v>
      </c>
    </row>
    <row r="57" spans="1:11" x14ac:dyDescent="0.25">
      <c r="A57" s="190" t="s">
        <v>1806</v>
      </c>
      <c r="B57" s="188" t="s">
        <v>1807</v>
      </c>
      <c r="C57" s="188" t="s">
        <v>1815</v>
      </c>
      <c r="F57" s="188">
        <v>17.946700622194555</v>
      </c>
    </row>
    <row r="58" spans="1:11" x14ac:dyDescent="0.25">
      <c r="A58" s="190" t="s">
        <v>1769</v>
      </c>
      <c r="B58" s="188" t="s">
        <v>530</v>
      </c>
      <c r="C58" s="188" t="s">
        <v>1815</v>
      </c>
      <c r="F58" s="188">
        <v>2.9640601206629897</v>
      </c>
    </row>
    <row r="59" spans="1:11" x14ac:dyDescent="0.25">
      <c r="A59" s="190" t="s">
        <v>1808</v>
      </c>
      <c r="B59" s="188" t="s">
        <v>1809</v>
      </c>
      <c r="C59" s="188" t="s">
        <v>1815</v>
      </c>
      <c r="F59" s="188">
        <v>2.5849577210723842</v>
      </c>
    </row>
    <row r="60" spans="1:11" x14ac:dyDescent="0.25">
      <c r="A60" s="190" t="s">
        <v>1810</v>
      </c>
      <c r="B60" s="188" t="s">
        <v>1811</v>
      </c>
      <c r="C60" s="188" t="s">
        <v>1815</v>
      </c>
      <c r="F60" s="188">
        <v>0.30260757417010287</v>
      </c>
    </row>
    <row r="61" spans="1:11" x14ac:dyDescent="0.25">
      <c r="A61" s="190" t="s">
        <v>1812</v>
      </c>
      <c r="B61" s="188" t="s">
        <v>1811</v>
      </c>
      <c r="C61" s="188" t="s">
        <v>1815</v>
      </c>
      <c r="F61" s="188">
        <v>6.7943009351264433E-2</v>
      </c>
    </row>
    <row r="62" spans="1:11" x14ac:dyDescent="0.25">
      <c r="A62" s="190" t="s">
        <v>1813</v>
      </c>
      <c r="B62" s="188" t="s">
        <v>1814</v>
      </c>
      <c r="C62" s="188" t="s">
        <v>1815</v>
      </c>
      <c r="F62" s="188">
        <v>14.439305994878847</v>
      </c>
    </row>
    <row r="63" spans="1:11" x14ac:dyDescent="0.25">
      <c r="A63" s="190" t="s">
        <v>1817</v>
      </c>
      <c r="B63" s="188" t="s">
        <v>1818</v>
      </c>
      <c r="C63" s="188" t="s">
        <v>1815</v>
      </c>
      <c r="F63" s="188">
        <v>6.5240301625524797</v>
      </c>
    </row>
    <row r="64" spans="1:11" x14ac:dyDescent="0.25">
      <c r="A64" s="190" t="s">
        <v>1820</v>
      </c>
      <c r="B64" s="188" t="s">
        <v>1821</v>
      </c>
      <c r="C64" s="188" t="s">
        <v>1815</v>
      </c>
      <c r="F64" s="188">
        <v>1.4701335135613653</v>
      </c>
    </row>
    <row r="65" spans="1:6" x14ac:dyDescent="0.25">
      <c r="A65" s="190" t="s">
        <v>1823</v>
      </c>
      <c r="B65" s="188" t="s">
        <v>1824</v>
      </c>
      <c r="C65" s="188" t="s">
        <v>1815</v>
      </c>
      <c r="F65" s="188">
        <v>0.66657946908537102</v>
      </c>
    </row>
    <row r="66" spans="1:6" x14ac:dyDescent="0.25">
      <c r="A66" s="190" t="s">
        <v>1826</v>
      </c>
      <c r="B66" s="188" t="s">
        <v>1827</v>
      </c>
      <c r="C66" s="188" t="s">
        <v>1815</v>
      </c>
      <c r="F66" s="188">
        <v>10.130164839970606</v>
      </c>
    </row>
    <row r="67" spans="1:6" x14ac:dyDescent="0.25">
      <c r="A67" s="190" t="s">
        <v>1828</v>
      </c>
      <c r="B67" s="188" t="s">
        <v>1829</v>
      </c>
      <c r="C67" s="188" t="s">
        <v>1815</v>
      </c>
      <c r="F67" s="188">
        <v>5.8264303160598896</v>
      </c>
    </row>
    <row r="68" spans="1:6" x14ac:dyDescent="0.25">
      <c r="A68" s="190" t="s">
        <v>1831</v>
      </c>
      <c r="B68" s="188" t="s">
        <v>1832</v>
      </c>
      <c r="C68" s="188" t="s">
        <v>1815</v>
      </c>
      <c r="F68" s="188">
        <v>2.939352039286903</v>
      </c>
    </row>
    <row r="69" spans="1:6" x14ac:dyDescent="0.25">
      <c r="A69" s="190" t="s">
        <v>1834</v>
      </c>
      <c r="B69" s="188" t="s">
        <v>1835</v>
      </c>
      <c r="C69" s="188" t="s">
        <v>1815</v>
      </c>
      <c r="F69" s="188">
        <v>3.0939893467968829</v>
      </c>
    </row>
    <row r="70" spans="1:6" x14ac:dyDescent="0.25">
      <c r="A70" s="190" t="s">
        <v>1836</v>
      </c>
      <c r="B70" s="188" t="s">
        <v>1837</v>
      </c>
      <c r="C70" s="188" t="s">
        <v>1815</v>
      </c>
      <c r="F70" s="188">
        <v>4.8395685471114378</v>
      </c>
    </row>
    <row r="71" spans="1:6" x14ac:dyDescent="0.25">
      <c r="A71" s="190" t="s">
        <v>1838</v>
      </c>
      <c r="B71" s="188" t="s">
        <v>1839</v>
      </c>
      <c r="C71" s="188" t="s">
        <v>1815</v>
      </c>
      <c r="F71" s="188">
        <v>3.8008074147584487</v>
      </c>
    </row>
    <row r="72" spans="1:6" x14ac:dyDescent="0.25">
      <c r="A72" s="190" t="s">
        <v>1840</v>
      </c>
      <c r="B72" s="188" t="s">
        <v>1841</v>
      </c>
      <c r="C72" s="188" t="s">
        <v>1815</v>
      </c>
      <c r="F72" s="188">
        <v>0.60554749065435198</v>
      </c>
    </row>
    <row r="73" spans="1:6" x14ac:dyDescent="0.25">
      <c r="A73" s="190" t="s">
        <v>1842</v>
      </c>
      <c r="B73" s="188" t="s">
        <v>1843</v>
      </c>
      <c r="C73" s="188" t="s">
        <v>1815</v>
      </c>
      <c r="F73" s="188">
        <v>5.2152830624009434</v>
      </c>
    </row>
    <row r="74" spans="1:6" x14ac:dyDescent="0.25">
      <c r="A74" s="190" t="s">
        <v>1844</v>
      </c>
      <c r="B74" s="188" t="s">
        <v>1845</v>
      </c>
      <c r="C74" s="188" t="s">
        <v>1815</v>
      </c>
      <c r="F74" s="188">
        <v>4.0453988612728908</v>
      </c>
    </row>
    <row r="75" spans="1:6" x14ac:dyDescent="0.25">
      <c r="A75" s="190" t="s">
        <v>1846</v>
      </c>
      <c r="B75" s="188" t="s">
        <v>1847</v>
      </c>
      <c r="C75" s="188" t="s">
        <v>1815</v>
      </c>
      <c r="F75" s="188">
        <v>9.3754617640042408</v>
      </c>
    </row>
    <row r="76" spans="1:6" x14ac:dyDescent="0.25">
      <c r="A76" s="190" t="s">
        <v>1848</v>
      </c>
      <c r="B76" s="188" t="s">
        <v>1849</v>
      </c>
      <c r="C76" s="188" t="s">
        <v>1815</v>
      </c>
      <c r="F76" s="188">
        <v>2.3464141456829308</v>
      </c>
    </row>
    <row r="77" spans="1:6" x14ac:dyDescent="0.25">
      <c r="A77" s="190" t="s">
        <v>1850</v>
      </c>
      <c r="B77" s="188" t="s">
        <v>1851</v>
      </c>
      <c r="C77" s="188" t="s">
        <v>1815</v>
      </c>
      <c r="F77" s="188">
        <v>2.6841045544812623</v>
      </c>
    </row>
    <row r="78" spans="1:6" x14ac:dyDescent="0.25">
      <c r="A78" s="190" t="s">
        <v>1852</v>
      </c>
      <c r="B78" s="188" t="s">
        <v>1853</v>
      </c>
      <c r="C78" s="188" t="s">
        <v>1815</v>
      </c>
      <c r="F78" s="188">
        <v>6.3000654739569519</v>
      </c>
    </row>
    <row r="79" spans="1:6" x14ac:dyDescent="0.25">
      <c r="A79" s="190" t="s">
        <v>1854</v>
      </c>
      <c r="B79" s="188" t="s">
        <v>1855</v>
      </c>
      <c r="C79" s="188" t="s">
        <v>1815</v>
      </c>
      <c r="F79" s="188">
        <v>0.60666007392788868</v>
      </c>
    </row>
    <row r="80" spans="1:6" x14ac:dyDescent="0.25">
      <c r="A80" s="190" t="s">
        <v>1856</v>
      </c>
      <c r="B80" s="188" t="s">
        <v>531</v>
      </c>
      <c r="C80" s="188" t="s">
        <v>1815</v>
      </c>
      <c r="F80" s="188">
        <v>1.6227547817201033</v>
      </c>
    </row>
    <row r="81" spans="1:6" x14ac:dyDescent="0.25">
      <c r="A81" s="190" t="s">
        <v>1857</v>
      </c>
      <c r="B81" s="188" t="s">
        <v>1858</v>
      </c>
      <c r="C81" s="188" t="s">
        <v>1815</v>
      </c>
      <c r="F81" s="188">
        <v>1.8198807264733488</v>
      </c>
    </row>
    <row r="82" spans="1:6" x14ac:dyDescent="0.25">
      <c r="A82" s="190" t="s">
        <v>1859</v>
      </c>
      <c r="B82" s="188" t="s">
        <v>1860</v>
      </c>
      <c r="C82" s="188" t="s">
        <v>1815</v>
      </c>
      <c r="F82" s="188">
        <v>0.47721577053519176</v>
      </c>
    </row>
    <row r="83" spans="1:6" x14ac:dyDescent="0.25">
      <c r="A83" s="190" t="s">
        <v>1861</v>
      </c>
      <c r="B83" s="188" t="s">
        <v>1862</v>
      </c>
      <c r="C83" s="188" t="s">
        <v>1815</v>
      </c>
      <c r="F83" s="188">
        <v>4.607864068231283</v>
      </c>
    </row>
    <row r="84" spans="1:6" x14ac:dyDescent="0.25">
      <c r="A84" s="190" t="s">
        <v>1863</v>
      </c>
      <c r="B84" s="188" t="s">
        <v>1864</v>
      </c>
      <c r="C84" s="188" t="s">
        <v>1815</v>
      </c>
      <c r="F84" s="188">
        <v>1.5819243221093804</v>
      </c>
    </row>
    <row r="85" spans="1:6" x14ac:dyDescent="0.25">
      <c r="A85" s="190" t="s">
        <v>1865</v>
      </c>
      <c r="B85" s="188" t="s">
        <v>1866</v>
      </c>
      <c r="C85" s="188" t="s">
        <v>1815</v>
      </c>
      <c r="F85" s="188">
        <v>20.085159730983829</v>
      </c>
    </row>
    <row r="86" spans="1:6" x14ac:dyDescent="0.25">
      <c r="A86" s="190" t="s">
        <v>1867</v>
      </c>
      <c r="B86" s="188" t="s">
        <v>1868</v>
      </c>
      <c r="C86" s="188" t="s">
        <v>1815</v>
      </c>
      <c r="F86" s="188">
        <v>7.1722213404621709</v>
      </c>
    </row>
    <row r="87" spans="1:6" x14ac:dyDescent="0.25">
      <c r="A87" s="190" t="s">
        <v>1869</v>
      </c>
      <c r="B87" s="188" t="s">
        <v>1870</v>
      </c>
      <c r="C87" s="188" t="s">
        <v>1815</v>
      </c>
      <c r="F87" s="188">
        <v>0.4261605140062793</v>
      </c>
    </row>
    <row r="88" spans="1:6" x14ac:dyDescent="0.25">
      <c r="A88" s="190" t="s">
        <v>1871</v>
      </c>
      <c r="B88" s="188" t="s">
        <v>1872</v>
      </c>
      <c r="C88" s="188" t="s">
        <v>1815</v>
      </c>
      <c r="F88" s="188">
        <v>10.253090538509772</v>
      </c>
    </row>
    <row r="89" spans="1:6" x14ac:dyDescent="0.25">
      <c r="A89" s="190" t="s">
        <v>1873</v>
      </c>
      <c r="B89" s="188" t="s">
        <v>1874</v>
      </c>
      <c r="C89" s="188" t="s">
        <v>1815</v>
      </c>
      <c r="F89" s="188">
        <v>4.1247065545534278</v>
      </c>
    </row>
    <row r="90" spans="1:6" x14ac:dyDescent="0.25">
      <c r="A90" s="190" t="s">
        <v>1875</v>
      </c>
      <c r="B90" s="188" t="s">
        <v>1876</v>
      </c>
      <c r="C90" s="188" t="s">
        <v>1815</v>
      </c>
      <c r="F90" s="188">
        <v>2.4144168013148564</v>
      </c>
    </row>
    <row r="91" spans="1:6" x14ac:dyDescent="0.25">
      <c r="A91" s="190" t="s">
        <v>1877</v>
      </c>
      <c r="B91" s="188" t="s">
        <v>1878</v>
      </c>
      <c r="C91" s="188" t="s">
        <v>1815</v>
      </c>
      <c r="F91" s="188">
        <v>4.859659728010298</v>
      </c>
    </row>
    <row r="92" spans="1:6" x14ac:dyDescent="0.25">
      <c r="A92" s="190" t="s">
        <v>1879</v>
      </c>
      <c r="B92" s="188" t="s">
        <v>1880</v>
      </c>
      <c r="C92" s="188" t="s">
        <v>1815</v>
      </c>
      <c r="F92" s="188">
        <v>0.1966129758619389</v>
      </c>
    </row>
    <row r="93" spans="1:6" x14ac:dyDescent="0.25">
      <c r="A93" s="190" t="s">
        <v>1881</v>
      </c>
      <c r="B93" s="188" t="s">
        <v>1882</v>
      </c>
      <c r="C93" s="188" t="s">
        <v>1815</v>
      </c>
      <c r="F93" s="188">
        <v>4.2522465468662585</v>
      </c>
    </row>
    <row r="94" spans="1:6" x14ac:dyDescent="0.25">
      <c r="A94" s="190" t="s">
        <v>1883</v>
      </c>
      <c r="B94" s="188" t="s">
        <v>1884</v>
      </c>
      <c r="C94" s="188" t="s">
        <v>1815</v>
      </c>
      <c r="F94" s="188">
        <v>0.61400939308951641</v>
      </c>
    </row>
    <row r="95" spans="1:6" x14ac:dyDescent="0.25">
      <c r="A95" s="190" t="s">
        <v>1885</v>
      </c>
      <c r="B95" s="188" t="s">
        <v>1886</v>
      </c>
      <c r="C95" s="188" t="s">
        <v>1815</v>
      </c>
      <c r="F95" s="188">
        <v>4.0286596256362603</v>
      </c>
    </row>
    <row r="96" spans="1:6" x14ac:dyDescent="0.25">
      <c r="A96" s="190" t="s">
        <v>1887</v>
      </c>
      <c r="B96" s="188" t="s">
        <v>1888</v>
      </c>
      <c r="C96" s="188" t="s">
        <v>1815</v>
      </c>
      <c r="F96" s="188">
        <v>22.392963891641529</v>
      </c>
    </row>
    <row r="97" spans="1:6" x14ac:dyDescent="0.25">
      <c r="A97" s="190" t="s">
        <v>1889</v>
      </c>
      <c r="B97" s="188" t="s">
        <v>1890</v>
      </c>
      <c r="C97" s="188" t="s">
        <v>1815</v>
      </c>
      <c r="F97" s="188">
        <v>1.1659774672426744</v>
      </c>
    </row>
    <row r="98" spans="1:6" x14ac:dyDescent="0.25">
      <c r="A98" s="190" t="s">
        <v>1891</v>
      </c>
      <c r="B98" s="188" t="s">
        <v>1892</v>
      </c>
      <c r="C98" s="188" t="s">
        <v>1815</v>
      </c>
      <c r="F98" s="188">
        <v>0.20969392566326076</v>
      </c>
    </row>
    <row r="99" spans="1:6" x14ac:dyDescent="0.25">
      <c r="A99" s="190" t="s">
        <v>1893</v>
      </c>
      <c r="B99" s="188" t="s">
        <v>1894</v>
      </c>
      <c r="C99" s="188" t="s">
        <v>1815</v>
      </c>
      <c r="F99" s="188">
        <v>5.7600924654091932</v>
      </c>
    </row>
    <row r="100" spans="1:6" x14ac:dyDescent="0.25">
      <c r="A100" s="190" t="s">
        <v>1895</v>
      </c>
      <c r="B100" s="188" t="s">
        <v>1896</v>
      </c>
      <c r="C100" s="188" t="s">
        <v>1815</v>
      </c>
      <c r="F100" s="188">
        <v>2.8562106710962132</v>
      </c>
    </row>
    <row r="101" spans="1:6" x14ac:dyDescent="0.25">
      <c r="A101" s="190" t="s">
        <v>1897</v>
      </c>
      <c r="B101" s="188" t="s">
        <v>1898</v>
      </c>
      <c r="C101" s="188" t="s">
        <v>1815</v>
      </c>
      <c r="F101" s="188">
        <v>1.9997411985456937</v>
      </c>
    </row>
    <row r="102" spans="1:6" x14ac:dyDescent="0.25">
      <c r="A102" s="190" t="s">
        <v>1899</v>
      </c>
      <c r="B102" s="188" t="s">
        <v>1900</v>
      </c>
      <c r="C102" s="188" t="s">
        <v>1815</v>
      </c>
      <c r="F102" s="188">
        <v>2.8099739843118821</v>
      </c>
    </row>
    <row r="103" spans="1:6" x14ac:dyDescent="0.25">
      <c r="A103" s="190" t="s">
        <v>1901</v>
      </c>
      <c r="B103" s="188" t="s">
        <v>1902</v>
      </c>
      <c r="C103" s="188" t="s">
        <v>1815</v>
      </c>
      <c r="F103" s="188">
        <v>0.39526820183314498</v>
      </c>
    </row>
    <row r="104" spans="1:6" x14ac:dyDescent="0.25">
      <c r="A104" s="190" t="s">
        <v>1796</v>
      </c>
      <c r="B104" s="188" t="s">
        <v>1797</v>
      </c>
      <c r="C104" s="188" t="s">
        <v>148</v>
      </c>
      <c r="F104" s="188">
        <v>6.0785186757677598</v>
      </c>
    </row>
    <row r="105" spans="1:6" x14ac:dyDescent="0.25">
      <c r="A105" s="190" t="s">
        <v>1799</v>
      </c>
      <c r="B105" s="188" t="s">
        <v>1800</v>
      </c>
      <c r="C105" s="188" t="s">
        <v>148</v>
      </c>
      <c r="F105" s="188">
        <v>7.8678964407874058E-2</v>
      </c>
    </row>
    <row r="106" spans="1:6" x14ac:dyDescent="0.25">
      <c r="A106" s="190" t="s">
        <v>1801</v>
      </c>
      <c r="B106" s="188" t="s">
        <v>1802</v>
      </c>
      <c r="C106" s="188" t="s">
        <v>148</v>
      </c>
      <c r="F106" s="188">
        <v>5.4553256563434553</v>
      </c>
    </row>
    <row r="107" spans="1:6" x14ac:dyDescent="0.25">
      <c r="A107" s="190" t="s">
        <v>1804</v>
      </c>
      <c r="B107" s="188" t="s">
        <v>1805</v>
      </c>
      <c r="C107" s="188" t="s">
        <v>148</v>
      </c>
      <c r="F107" s="188">
        <v>14.931089141135962</v>
      </c>
    </row>
    <row r="108" spans="1:6" x14ac:dyDescent="0.25">
      <c r="A108" s="190" t="s">
        <v>1806</v>
      </c>
      <c r="B108" s="188" t="s">
        <v>1807</v>
      </c>
      <c r="C108" s="188" t="s">
        <v>148</v>
      </c>
      <c r="F108" s="188">
        <v>34.273494787472899</v>
      </c>
    </row>
    <row r="109" spans="1:6" x14ac:dyDescent="0.25">
      <c r="A109" s="190" t="s">
        <v>1769</v>
      </c>
      <c r="B109" s="188" t="s">
        <v>530</v>
      </c>
      <c r="C109" s="188" t="s">
        <v>148</v>
      </c>
      <c r="F109" s="188">
        <v>11.420256865280981</v>
      </c>
    </row>
    <row r="110" spans="1:6" x14ac:dyDescent="0.25">
      <c r="A110" s="190" t="s">
        <v>1808</v>
      </c>
      <c r="B110" s="188" t="s">
        <v>1809</v>
      </c>
      <c r="C110" s="188" t="s">
        <v>148</v>
      </c>
      <c r="F110" s="188">
        <v>0.38204183167039457</v>
      </c>
    </row>
    <row r="111" spans="1:6" x14ac:dyDescent="0.25">
      <c r="A111" s="190" t="s">
        <v>1810</v>
      </c>
      <c r="B111" s="188" t="s">
        <v>1811</v>
      </c>
      <c r="C111" s="188" t="s">
        <v>148</v>
      </c>
      <c r="F111" s="188">
        <v>0.49594104199421107</v>
      </c>
    </row>
    <row r="112" spans="1:6" x14ac:dyDescent="0.25">
      <c r="A112" s="190" t="s">
        <v>1812</v>
      </c>
      <c r="B112" s="188" t="s">
        <v>1811</v>
      </c>
      <c r="C112" s="188" t="s">
        <v>148</v>
      </c>
      <c r="F112" s="188">
        <v>0</v>
      </c>
    </row>
    <row r="113" spans="1:6" x14ac:dyDescent="0.25">
      <c r="A113" s="190" t="s">
        <v>1813</v>
      </c>
      <c r="B113" s="188" t="s">
        <v>1814</v>
      </c>
      <c r="C113" s="188" t="s">
        <v>148</v>
      </c>
      <c r="F113" s="188">
        <v>8.014372658002511</v>
      </c>
    </row>
    <row r="114" spans="1:6" x14ac:dyDescent="0.25">
      <c r="A114" s="190" t="s">
        <v>1817</v>
      </c>
      <c r="B114" s="188" t="s">
        <v>1818</v>
      </c>
      <c r="C114" s="188" t="s">
        <v>148</v>
      </c>
      <c r="F114" s="188">
        <v>7.078259139086895</v>
      </c>
    </row>
    <row r="115" spans="1:6" x14ac:dyDescent="0.25">
      <c r="A115" s="190" t="s">
        <v>1820</v>
      </c>
      <c r="B115" s="188" t="s">
        <v>1821</v>
      </c>
      <c r="C115" s="188" t="s">
        <v>148</v>
      </c>
      <c r="F115" s="188">
        <v>0.57837849165936361</v>
      </c>
    </row>
    <row r="116" spans="1:6" x14ac:dyDescent="0.25">
      <c r="A116" s="190" t="s">
        <v>1823</v>
      </c>
      <c r="B116" s="188" t="s">
        <v>1824</v>
      </c>
      <c r="C116" s="188" t="s">
        <v>148</v>
      </c>
      <c r="F116" s="188">
        <v>11.515133764034053</v>
      </c>
    </row>
    <row r="117" spans="1:6" x14ac:dyDescent="0.25">
      <c r="A117" s="190" t="s">
        <v>1826</v>
      </c>
      <c r="B117" s="188" t="s">
        <v>1827</v>
      </c>
      <c r="C117" s="188" t="s">
        <v>148</v>
      </c>
      <c r="F117" s="188">
        <v>18.448807091381003</v>
      </c>
    </row>
    <row r="118" spans="1:6" x14ac:dyDescent="0.25">
      <c r="A118" s="190" t="s">
        <v>1828</v>
      </c>
      <c r="B118" s="188" t="s">
        <v>1829</v>
      </c>
      <c r="C118" s="188" t="s">
        <v>148</v>
      </c>
      <c r="F118" s="188">
        <v>12.301707161489311</v>
      </c>
    </row>
    <row r="119" spans="1:6" x14ac:dyDescent="0.25">
      <c r="A119" s="190" t="s">
        <v>1831</v>
      </c>
      <c r="B119" s="188" t="s">
        <v>1832</v>
      </c>
      <c r="C119" s="188" t="s">
        <v>148</v>
      </c>
      <c r="F119" s="188">
        <v>33.715469481214086</v>
      </c>
    </row>
    <row r="120" spans="1:6" x14ac:dyDescent="0.25">
      <c r="A120" s="190" t="s">
        <v>1834</v>
      </c>
      <c r="B120" s="188" t="s">
        <v>1835</v>
      </c>
      <c r="C120" s="188" t="s">
        <v>148</v>
      </c>
      <c r="F120" s="188">
        <v>29.441177029568401</v>
      </c>
    </row>
    <row r="121" spans="1:6" x14ac:dyDescent="0.25">
      <c r="A121" s="190" t="s">
        <v>1836</v>
      </c>
      <c r="B121" s="188" t="s">
        <v>1837</v>
      </c>
      <c r="C121" s="188" t="s">
        <v>148</v>
      </c>
      <c r="F121" s="188">
        <v>9.5819015499978999</v>
      </c>
    </row>
    <row r="122" spans="1:6" x14ac:dyDescent="0.25">
      <c r="A122" s="190" t="s">
        <v>1838</v>
      </c>
      <c r="B122" s="188" t="s">
        <v>1839</v>
      </c>
      <c r="C122" s="188" t="s">
        <v>148</v>
      </c>
      <c r="F122" s="188">
        <v>7.4822620999226395</v>
      </c>
    </row>
    <row r="123" spans="1:6" x14ac:dyDescent="0.25">
      <c r="A123" s="190" t="s">
        <v>1840</v>
      </c>
      <c r="B123" s="188" t="s">
        <v>1841</v>
      </c>
      <c r="C123" s="188" t="s">
        <v>148</v>
      </c>
      <c r="F123" s="188">
        <v>0.57020245785021695</v>
      </c>
    </row>
    <row r="124" spans="1:6" x14ac:dyDescent="0.25">
      <c r="A124" s="190" t="s">
        <v>1842</v>
      </c>
      <c r="B124" s="188" t="s">
        <v>1843</v>
      </c>
      <c r="C124" s="188" t="s">
        <v>148</v>
      </c>
      <c r="F124" s="188">
        <v>1.7979386529397108</v>
      </c>
    </row>
    <row r="125" spans="1:6" x14ac:dyDescent="0.25">
      <c r="A125" s="190" t="s">
        <v>1844</v>
      </c>
      <c r="B125" s="188" t="s">
        <v>1845</v>
      </c>
      <c r="C125" s="188" t="s">
        <v>148</v>
      </c>
      <c r="F125" s="188">
        <v>0.31952172800242601</v>
      </c>
    </row>
    <row r="126" spans="1:6" x14ac:dyDescent="0.25">
      <c r="A126" s="190" t="s">
        <v>1846</v>
      </c>
      <c r="B126" s="188" t="s">
        <v>1847</v>
      </c>
      <c r="C126" s="188" t="s">
        <v>148</v>
      </c>
      <c r="F126" s="188">
        <v>7.9167757605942288</v>
      </c>
    </row>
    <row r="127" spans="1:6" x14ac:dyDescent="0.25">
      <c r="A127" s="190" t="s">
        <v>1848</v>
      </c>
      <c r="B127" s="188" t="s">
        <v>1849</v>
      </c>
      <c r="C127" s="188" t="s">
        <v>148</v>
      </c>
      <c r="F127" s="188">
        <v>19.667080798560153</v>
      </c>
    </row>
    <row r="128" spans="1:6" x14ac:dyDescent="0.25">
      <c r="A128" s="190" t="s">
        <v>1850</v>
      </c>
      <c r="B128" s="188" t="s">
        <v>1851</v>
      </c>
      <c r="C128" s="188" t="s">
        <v>148</v>
      </c>
      <c r="F128" s="188">
        <v>6.9276871862912008</v>
      </c>
    </row>
    <row r="129" spans="1:6" x14ac:dyDescent="0.25">
      <c r="A129" s="190" t="s">
        <v>1852</v>
      </c>
      <c r="B129" s="188" t="s">
        <v>1853</v>
      </c>
      <c r="C129" s="188" t="s">
        <v>148</v>
      </c>
      <c r="F129" s="188">
        <v>20.541175245149184</v>
      </c>
    </row>
    <row r="130" spans="1:6" x14ac:dyDescent="0.25">
      <c r="A130" s="190" t="s">
        <v>1854</v>
      </c>
      <c r="B130" s="188" t="s">
        <v>1855</v>
      </c>
      <c r="C130" s="188" t="s">
        <v>148</v>
      </c>
      <c r="F130" s="188">
        <v>9.7836916467677728</v>
      </c>
    </row>
    <row r="131" spans="1:6" x14ac:dyDescent="0.25">
      <c r="A131" s="190" t="s">
        <v>1856</v>
      </c>
      <c r="B131" s="188" t="s">
        <v>531</v>
      </c>
      <c r="C131" s="188" t="s">
        <v>148</v>
      </c>
      <c r="F131" s="188">
        <v>32.14581761399684</v>
      </c>
    </row>
    <row r="132" spans="1:6" x14ac:dyDescent="0.25">
      <c r="A132" s="190" t="s">
        <v>1857</v>
      </c>
      <c r="B132" s="188" t="s">
        <v>1858</v>
      </c>
      <c r="C132" s="188" t="s">
        <v>148</v>
      </c>
      <c r="F132" s="188">
        <v>1.9160229338549362</v>
      </c>
    </row>
    <row r="133" spans="1:6" x14ac:dyDescent="0.25">
      <c r="A133" s="190" t="s">
        <v>1859</v>
      </c>
      <c r="B133" s="188" t="s">
        <v>1860</v>
      </c>
      <c r="C133" s="188" t="s">
        <v>148</v>
      </c>
      <c r="F133" s="188">
        <v>0.20038224117163483</v>
      </c>
    </row>
    <row r="134" spans="1:6" x14ac:dyDescent="0.25">
      <c r="A134" s="190" t="s">
        <v>1861</v>
      </c>
      <c r="B134" s="188" t="s">
        <v>1862</v>
      </c>
      <c r="C134" s="188" t="s">
        <v>148</v>
      </c>
      <c r="F134" s="188">
        <v>0.39596992400695857</v>
      </c>
    </row>
    <row r="135" spans="1:6" x14ac:dyDescent="0.25">
      <c r="A135" s="190" t="s">
        <v>1863</v>
      </c>
      <c r="B135" s="188" t="s">
        <v>1864</v>
      </c>
      <c r="C135" s="188" t="s">
        <v>148</v>
      </c>
      <c r="F135" s="188">
        <v>7.3467290162071155</v>
      </c>
    </row>
    <row r="136" spans="1:6" x14ac:dyDescent="0.25">
      <c r="A136" s="190" t="s">
        <v>1865</v>
      </c>
      <c r="B136" s="188" t="s">
        <v>1866</v>
      </c>
      <c r="C136" s="188" t="s">
        <v>148</v>
      </c>
      <c r="F136" s="188">
        <v>6.744180358536453</v>
      </c>
    </row>
    <row r="137" spans="1:6" x14ac:dyDescent="0.25">
      <c r="A137" s="190" t="s">
        <v>1867</v>
      </c>
      <c r="B137" s="188" t="s">
        <v>1868</v>
      </c>
      <c r="C137" s="188" t="s">
        <v>148</v>
      </c>
      <c r="F137" s="188">
        <v>11.929893585805136</v>
      </c>
    </row>
    <row r="138" spans="1:6" x14ac:dyDescent="0.25">
      <c r="A138" s="190" t="s">
        <v>1869</v>
      </c>
      <c r="B138" s="188" t="s">
        <v>1870</v>
      </c>
      <c r="C138" s="188" t="s">
        <v>148</v>
      </c>
      <c r="F138" s="188">
        <v>11.550352380744108</v>
      </c>
    </row>
    <row r="139" spans="1:6" x14ac:dyDescent="0.25">
      <c r="A139" s="190" t="s">
        <v>1871</v>
      </c>
      <c r="B139" s="188" t="s">
        <v>1872</v>
      </c>
      <c r="C139" s="188" t="s">
        <v>148</v>
      </c>
      <c r="F139" s="188">
        <v>11.05247786920294</v>
      </c>
    </row>
    <row r="140" spans="1:6" x14ac:dyDescent="0.25">
      <c r="A140" s="190" t="s">
        <v>1873</v>
      </c>
      <c r="B140" s="188" t="s">
        <v>1874</v>
      </c>
      <c r="C140" s="188" t="s">
        <v>148</v>
      </c>
      <c r="F140" s="188">
        <v>19.90656619203752</v>
      </c>
    </row>
    <row r="141" spans="1:6" x14ac:dyDescent="0.25">
      <c r="A141" s="190" t="s">
        <v>1875</v>
      </c>
      <c r="B141" s="188" t="s">
        <v>1876</v>
      </c>
      <c r="C141" s="188" t="s">
        <v>148</v>
      </c>
      <c r="F141" s="188">
        <v>6.5643605396284324</v>
      </c>
    </row>
    <row r="142" spans="1:6" x14ac:dyDescent="0.25">
      <c r="A142" s="190" t="s">
        <v>1877</v>
      </c>
      <c r="B142" s="188" t="s">
        <v>1878</v>
      </c>
      <c r="C142" s="188" t="s">
        <v>148</v>
      </c>
      <c r="F142" s="188">
        <v>7.7049237356988876</v>
      </c>
    </row>
    <row r="143" spans="1:6" x14ac:dyDescent="0.25">
      <c r="A143" s="190" t="s">
        <v>1879</v>
      </c>
      <c r="B143" s="188" t="s">
        <v>1880</v>
      </c>
      <c r="C143" s="188" t="s">
        <v>148</v>
      </c>
      <c r="F143" s="188">
        <v>6.9835194983714849E-2</v>
      </c>
    </row>
    <row r="144" spans="1:6" x14ac:dyDescent="0.25">
      <c r="A144" s="190" t="s">
        <v>1881</v>
      </c>
      <c r="B144" s="188" t="s">
        <v>1882</v>
      </c>
      <c r="C144" s="188" t="s">
        <v>148</v>
      </c>
      <c r="F144" s="188">
        <v>2.5452355345988806</v>
      </c>
    </row>
    <row r="145" spans="1:8" x14ac:dyDescent="0.25">
      <c r="A145" s="190" t="s">
        <v>1883</v>
      </c>
      <c r="B145" s="188" t="s">
        <v>1884</v>
      </c>
      <c r="C145" s="188" t="s">
        <v>148</v>
      </c>
      <c r="F145" s="188">
        <v>18.553762894672349</v>
      </c>
    </row>
    <row r="146" spans="1:8" x14ac:dyDescent="0.25">
      <c r="A146" s="190" t="s">
        <v>1885</v>
      </c>
      <c r="B146" s="188" t="s">
        <v>1886</v>
      </c>
      <c r="C146" s="188" t="s">
        <v>148</v>
      </c>
      <c r="F146" s="188">
        <v>8.3853602960643485</v>
      </c>
    </row>
    <row r="147" spans="1:8" x14ac:dyDescent="0.25">
      <c r="A147" s="190" t="s">
        <v>1887</v>
      </c>
      <c r="B147" s="188" t="s">
        <v>1888</v>
      </c>
      <c r="C147" s="188" t="s">
        <v>148</v>
      </c>
      <c r="F147" s="188">
        <v>54.673320341150038</v>
      </c>
    </row>
    <row r="148" spans="1:8" x14ac:dyDescent="0.25">
      <c r="A148" s="190" t="s">
        <v>1889</v>
      </c>
      <c r="B148" s="188" t="s">
        <v>1890</v>
      </c>
      <c r="C148" s="188" t="s">
        <v>148</v>
      </c>
      <c r="F148" s="188">
        <v>3.9241596840212427</v>
      </c>
    </row>
    <row r="149" spans="1:8" x14ac:dyDescent="0.25">
      <c r="A149" s="190" t="s">
        <v>1891</v>
      </c>
      <c r="B149" s="188" t="s">
        <v>1892</v>
      </c>
      <c r="C149" s="188" t="s">
        <v>148</v>
      </c>
      <c r="F149" s="188">
        <v>1.2331066120161771</v>
      </c>
    </row>
    <row r="150" spans="1:8" x14ac:dyDescent="0.25">
      <c r="A150" s="190" t="s">
        <v>1893</v>
      </c>
      <c r="B150" s="188" t="s">
        <v>1894</v>
      </c>
      <c r="C150" s="188" t="s">
        <v>148</v>
      </c>
      <c r="F150" s="188">
        <v>6.5586726442117129</v>
      </c>
    </row>
    <row r="151" spans="1:8" x14ac:dyDescent="0.25">
      <c r="A151" s="190" t="s">
        <v>1895</v>
      </c>
      <c r="B151" s="188" t="s">
        <v>1896</v>
      </c>
      <c r="C151" s="188" t="s">
        <v>148</v>
      </c>
      <c r="F151" s="188">
        <v>6.739083818486761</v>
      </c>
    </row>
    <row r="152" spans="1:8" x14ac:dyDescent="0.25">
      <c r="A152" s="190" t="s">
        <v>1897</v>
      </c>
      <c r="B152" s="188" t="s">
        <v>1898</v>
      </c>
      <c r="C152" s="188" t="s">
        <v>148</v>
      </c>
      <c r="F152" s="188">
        <v>1.6493492375157905</v>
      </c>
    </row>
    <row r="153" spans="1:8" x14ac:dyDescent="0.25">
      <c r="A153" s="190" t="s">
        <v>1899</v>
      </c>
      <c r="B153" s="188" t="s">
        <v>1900</v>
      </c>
      <c r="C153" s="188" t="s">
        <v>148</v>
      </c>
      <c r="F153" s="188">
        <v>16.410265028440243</v>
      </c>
    </row>
    <row r="154" spans="1:8" x14ac:dyDescent="0.25">
      <c r="A154" s="190" t="s">
        <v>1901</v>
      </c>
      <c r="B154" s="188" t="s">
        <v>1902</v>
      </c>
      <c r="C154" s="188" t="s">
        <v>148</v>
      </c>
      <c r="F154" s="188">
        <v>5.2864294409061161</v>
      </c>
    </row>
    <row r="157" spans="1:8" x14ac:dyDescent="0.25">
      <c r="E157" s="197" t="s">
        <v>1903</v>
      </c>
      <c r="F157" s="197" t="s">
        <v>1904</v>
      </c>
    </row>
    <row r="158" spans="1:8" x14ac:dyDescent="0.25">
      <c r="A158" s="188" t="s">
        <v>1801</v>
      </c>
      <c r="B158" s="215" t="s">
        <v>1802</v>
      </c>
      <c r="C158" s="188" t="s">
        <v>99</v>
      </c>
      <c r="D158" s="188" t="s">
        <v>535</v>
      </c>
      <c r="E158" s="198">
        <v>50.360372685285455</v>
      </c>
      <c r="F158" s="199">
        <f>IF(D158="CO2",E158,IF(D158="CH4",E158*'State 2005 Data'!$J$16,IF(D158="N2O",'State 2005 Data'!$J$17,IF(D158="Other",E158))))</f>
        <v>50.360372685285455</v>
      </c>
    </row>
    <row r="159" spans="1:8" x14ac:dyDescent="0.25">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x14ac:dyDescent="0.25">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1801</v>
      </c>
      <c r="B161" s="215" t="s">
        <v>1802</v>
      </c>
      <c r="C161" s="188" t="s">
        <v>99</v>
      </c>
      <c r="D161" s="200" t="s">
        <v>532</v>
      </c>
      <c r="E161" s="198"/>
      <c r="F161" s="199">
        <f>IF(D161="CO2",E161,IF(D161="CH4",E161*'State 2005 Data'!$J$16,IF(D161="N2O",'State 2005 Data'!$J$17,IF(D161="Other",E161))))</f>
        <v>0</v>
      </c>
      <c r="H161" s="197"/>
    </row>
    <row r="162" spans="1:8" x14ac:dyDescent="0.25">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1801</v>
      </c>
      <c r="B165" s="215" t="s">
        <v>1802</v>
      </c>
      <c r="C165" s="188" t="s">
        <v>887</v>
      </c>
      <c r="D165" s="200" t="s">
        <v>532</v>
      </c>
      <c r="E165" s="198"/>
      <c r="F165" s="199">
        <f>IF(D165="CO2",E165,IF(D165="CH4",E165*'State 2005 Data'!$J$16,IF(D165="N2O",'State 2005 Data'!$J$17,IF(D165="Other",E165))))</f>
        <v>0</v>
      </c>
      <c r="H165" s="197"/>
    </row>
    <row r="166" spans="1:8" x14ac:dyDescent="0.25">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1801</v>
      </c>
      <c r="B169" s="215" t="s">
        <v>1802</v>
      </c>
      <c r="C169" s="188" t="s">
        <v>4</v>
      </c>
      <c r="D169" s="200" t="s">
        <v>532</v>
      </c>
      <c r="E169" s="198"/>
      <c r="F169" s="199">
        <f>IF(D169="CO2",E169,IF(D169="CH4",E169*'State 2005 Data'!$J$16,IF(D169="N2O",'State 2005 Data'!$J$17,IF(D169="Other",E169))))</f>
        <v>0</v>
      </c>
      <c r="H169" s="197"/>
    </row>
    <row r="170" spans="1:8" x14ac:dyDescent="0.25">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x14ac:dyDescent="0.25">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1769</v>
      </c>
      <c r="B177" s="215" t="s">
        <v>530</v>
      </c>
      <c r="C177" s="188" t="s">
        <v>99</v>
      </c>
      <c r="D177" s="200" t="s">
        <v>532</v>
      </c>
      <c r="E177" s="198"/>
      <c r="F177" s="199">
        <f>IF(D177="CO2",E177,IF(D177="CH4",E177*'State 2005 Data'!$J$16,IF(D177="N2O",'State 2005 Data'!$J$17,IF(D177="Other",E177))))</f>
        <v>0</v>
      </c>
      <c r="H177" s="197"/>
    </row>
    <row r="178" spans="1:8" x14ac:dyDescent="0.25">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1769</v>
      </c>
      <c r="B181" s="215" t="s">
        <v>530</v>
      </c>
      <c r="C181" s="188" t="s">
        <v>887</v>
      </c>
      <c r="D181" s="200" t="s">
        <v>532</v>
      </c>
      <c r="E181" s="198"/>
      <c r="F181" s="199">
        <f>IF(D181="CO2",E181,IF(D181="CH4",E181*'State 2005 Data'!$J$16,IF(D181="N2O",'State 2005 Data'!$J$17,IF(D181="Other",E181))))</f>
        <v>0</v>
      </c>
      <c r="H181" s="197"/>
    </row>
    <row r="182" spans="1:8" x14ac:dyDescent="0.25">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1769</v>
      </c>
      <c r="B185" s="215" t="s">
        <v>530</v>
      </c>
      <c r="C185" s="188" t="s">
        <v>4</v>
      </c>
      <c r="D185" s="200" t="s">
        <v>532</v>
      </c>
      <c r="E185" s="198"/>
      <c r="F185" s="199">
        <f>IF(D185="CO2",E185,IF(D185="CH4",E185*'State 2005 Data'!$J$16,IF(D185="N2O",'State 2005 Data'!$J$17,IF(D185="Other",E185))))</f>
        <v>0</v>
      </c>
      <c r="H185" s="197"/>
    </row>
    <row r="186" spans="1:8" x14ac:dyDescent="0.25">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1813</v>
      </c>
      <c r="B193" s="215" t="s">
        <v>1814</v>
      </c>
      <c r="C193" s="188" t="s">
        <v>99</v>
      </c>
      <c r="D193" s="200" t="s">
        <v>532</v>
      </c>
      <c r="E193" s="198"/>
      <c r="F193" s="199">
        <f>IF(D193="CO2",E193,IF(D193="CH4",E193*'State 2005 Data'!$J$16,IF(D193="N2O",'State 2005 Data'!$J$17,IF(D193="Other",E193))))</f>
        <v>0</v>
      </c>
      <c r="H193" s="197"/>
    </row>
    <row r="194" spans="1:8" x14ac:dyDescent="0.25">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1813</v>
      </c>
      <c r="B197" s="215" t="s">
        <v>1814</v>
      </c>
      <c r="C197" s="188" t="s">
        <v>887</v>
      </c>
      <c r="D197" s="200" t="s">
        <v>532</v>
      </c>
      <c r="E197" s="198"/>
      <c r="F197" s="199">
        <f>IF(D197="CO2",E197,IF(D197="CH4",E197*'State 2005 Data'!$J$16,IF(D197="N2O",'State 2005 Data'!$J$17,IF(D197="Other",E197))))</f>
        <v>0</v>
      </c>
      <c r="H197" s="197"/>
    </row>
    <row r="198" spans="1:8" x14ac:dyDescent="0.25">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1813</v>
      </c>
      <c r="B201" s="215" t="s">
        <v>1814</v>
      </c>
      <c r="C201" s="188" t="s">
        <v>4</v>
      </c>
      <c r="D201" s="200" t="s">
        <v>532</v>
      </c>
      <c r="E201" s="198"/>
      <c r="F201" s="199">
        <f>IF(D201="CO2",E201,IF(D201="CH4",E201*'State 2005 Data'!$J$16,IF(D201="N2O",'State 2005 Data'!$J$17,IF(D201="Other",E201))))</f>
        <v>0</v>
      </c>
      <c r="H201" s="197"/>
    </row>
    <row r="202" spans="1:8" x14ac:dyDescent="0.25">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1826</v>
      </c>
      <c r="B209" s="215" t="s">
        <v>1827</v>
      </c>
      <c r="C209" s="188" t="s">
        <v>99</v>
      </c>
      <c r="D209" s="200" t="s">
        <v>532</v>
      </c>
      <c r="E209" s="198"/>
      <c r="F209" s="199">
        <f>IF(D209="CO2",E209,IF(D209="CH4",E209*'State 2005 Data'!$J$16,IF(D209="N2O",'State 2005 Data'!$J$17,IF(D209="Other",E209))))</f>
        <v>0</v>
      </c>
      <c r="H209" s="197"/>
    </row>
    <row r="210" spans="1:8" x14ac:dyDescent="0.25">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x14ac:dyDescent="0.25">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1826</v>
      </c>
      <c r="B213" s="215" t="s">
        <v>1827</v>
      </c>
      <c r="C213" s="188" t="s">
        <v>887</v>
      </c>
      <c r="D213" s="200" t="s">
        <v>532</v>
      </c>
      <c r="E213" s="198"/>
      <c r="F213" s="199">
        <f>IF(D213="CO2",E213,IF(D213="CH4",E213*'State 2005 Data'!$J$16,IF(D213="N2O",'State 2005 Data'!$J$17,IF(D213="Other",E213))))</f>
        <v>0</v>
      </c>
      <c r="H213" s="197"/>
    </row>
    <row r="214" spans="1:8" x14ac:dyDescent="0.25">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1826</v>
      </c>
      <c r="B217" s="215" t="s">
        <v>1827</v>
      </c>
      <c r="C217" s="188" t="s">
        <v>4</v>
      </c>
      <c r="D217" s="200" t="s">
        <v>532</v>
      </c>
      <c r="E217" s="198"/>
      <c r="F217" s="199">
        <f>IF(D217="CO2",E217,IF(D217="CH4",E217*'State 2005 Data'!$J$16,IF(D217="N2O",'State 2005 Data'!$J$17,IF(D217="Other",E217))))</f>
        <v>0</v>
      </c>
      <c r="H217" s="197"/>
    </row>
    <row r="218" spans="1:8" x14ac:dyDescent="0.25">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1828</v>
      </c>
      <c r="B225" s="215" t="s">
        <v>1829</v>
      </c>
      <c r="C225" s="188" t="s">
        <v>99</v>
      </c>
      <c r="D225" s="200" t="s">
        <v>532</v>
      </c>
      <c r="E225" s="198"/>
      <c r="F225" s="199">
        <f>IF(D225="CO2",E225,IF(D225="CH4",E225*'State 2005 Data'!$J$16,IF(D225="N2O",'State 2005 Data'!$J$17,IF(D225="Other",E225))))</f>
        <v>0</v>
      </c>
      <c r="H225" s="197"/>
    </row>
    <row r="226" spans="1:8" x14ac:dyDescent="0.25">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1828</v>
      </c>
      <c r="B229" s="215" t="s">
        <v>1829</v>
      </c>
      <c r="C229" s="188" t="s">
        <v>887</v>
      </c>
      <c r="D229" s="200" t="s">
        <v>532</v>
      </c>
      <c r="E229" s="198"/>
      <c r="F229" s="199">
        <f>IF(D229="CO2",E229,IF(D229="CH4",E229*'State 2005 Data'!$J$16,IF(D229="N2O",'State 2005 Data'!$J$17,IF(D229="Other",E229))))</f>
        <v>0</v>
      </c>
      <c r="H229" s="197"/>
    </row>
    <row r="230" spans="1:8" x14ac:dyDescent="0.25">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1828</v>
      </c>
      <c r="B233" s="215" t="s">
        <v>1829</v>
      </c>
      <c r="C233" s="188" t="s">
        <v>4</v>
      </c>
      <c r="D233" s="200" t="s">
        <v>532</v>
      </c>
      <c r="E233" s="198"/>
      <c r="F233" s="199">
        <f>IF(D233="CO2",E233,IF(D233="CH4",E233*'State 2005 Data'!$J$16,IF(D233="N2O",'State 2005 Data'!$J$17,IF(D233="Other",E233))))</f>
        <v>0</v>
      </c>
      <c r="H233" s="197"/>
    </row>
    <row r="234" spans="1:8" x14ac:dyDescent="0.25">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x14ac:dyDescent="0.25">
      <c r="A241" s="216" t="s">
        <v>1831</v>
      </c>
      <c r="B241" s="215" t="s">
        <v>1832</v>
      </c>
      <c r="C241" s="188" t="s">
        <v>99</v>
      </c>
      <c r="D241" s="200" t="s">
        <v>532</v>
      </c>
      <c r="E241" s="198"/>
      <c r="F241" s="199">
        <f>IF(D241="CO2",E241,IF(D241="CH4",E241*'State 2005 Data'!$J$16,IF(D241="N2O",'State 2005 Data'!$J$17,IF(D241="Other",E241))))</f>
        <v>0</v>
      </c>
      <c r="H241" s="197"/>
    </row>
    <row r="242" spans="1:8" x14ac:dyDescent="0.25">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1831</v>
      </c>
      <c r="B245" s="215" t="s">
        <v>1832</v>
      </c>
      <c r="C245" s="188" t="s">
        <v>887</v>
      </c>
      <c r="D245" s="200" t="s">
        <v>532</v>
      </c>
      <c r="E245" s="198"/>
      <c r="F245" s="199">
        <f>IF(D245="CO2",E245,IF(D245="CH4",E245*'State 2005 Data'!$J$16,IF(D245="N2O",'State 2005 Data'!$J$17,IF(D245="Other",E245))))</f>
        <v>0</v>
      </c>
      <c r="H245" s="197"/>
    </row>
    <row r="246" spans="1:8" x14ac:dyDescent="0.25">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1831</v>
      </c>
      <c r="B249" s="215" t="s">
        <v>1832</v>
      </c>
      <c r="C249" s="188" t="s">
        <v>4</v>
      </c>
      <c r="D249" s="200" t="s">
        <v>532</v>
      </c>
      <c r="E249" s="198"/>
      <c r="F249" s="199">
        <f>IF(D249="CO2",E249,IF(D249="CH4",E249*'State 2005 Data'!$J$16,IF(D249="N2O",'State 2005 Data'!$J$17,IF(D249="Other",E249))))</f>
        <v>0</v>
      </c>
      <c r="H249" s="197"/>
    </row>
    <row r="250" spans="1:8" x14ac:dyDescent="0.25">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1840</v>
      </c>
      <c r="B257" s="215" t="s">
        <v>1841</v>
      </c>
      <c r="C257" s="188" t="s">
        <v>99</v>
      </c>
      <c r="D257" s="200" t="s">
        <v>532</v>
      </c>
      <c r="E257" s="198"/>
      <c r="F257" s="199">
        <f>IF(D257="CO2",E257,IF(D257="CH4",E257*'State 2005 Data'!$J$16,IF(D257="N2O",'State 2005 Data'!$J$17,IF(D257="Other",E257))))</f>
        <v>0</v>
      </c>
      <c r="H257" s="197"/>
    </row>
    <row r="258" spans="1:8" x14ac:dyDescent="0.25">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1840</v>
      </c>
      <c r="B261" s="215" t="s">
        <v>1841</v>
      </c>
      <c r="C261" s="188" t="s">
        <v>887</v>
      </c>
      <c r="D261" s="200" t="s">
        <v>532</v>
      </c>
      <c r="E261" s="198"/>
      <c r="F261" s="199">
        <f>IF(D261="CO2",E261,IF(D261="CH4",E261*'State 2005 Data'!$J$16,IF(D261="N2O",'State 2005 Data'!$J$17,IF(D261="Other",E261))))</f>
        <v>0</v>
      </c>
      <c r="H261" s="197"/>
    </row>
    <row r="262" spans="1:8" x14ac:dyDescent="0.25">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1840</v>
      </c>
      <c r="B265" s="215" t="s">
        <v>1841</v>
      </c>
      <c r="C265" s="188" t="s">
        <v>4</v>
      </c>
      <c r="D265" s="200" t="s">
        <v>532</v>
      </c>
      <c r="E265" s="198"/>
      <c r="F265" s="199">
        <f>IF(D265="CO2",E265,IF(D265="CH4",E265*'State 2005 Data'!$J$16,IF(D265="N2O",'State 2005 Data'!$J$17,IF(D265="Other",E265))))</f>
        <v>0</v>
      </c>
      <c r="H265" s="197"/>
    </row>
    <row r="266" spans="1:8" x14ac:dyDescent="0.25">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x14ac:dyDescent="0.25">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1842</v>
      </c>
      <c r="B271" s="215" t="s">
        <v>1843</v>
      </c>
      <c r="C271" s="188" t="s">
        <v>99</v>
      </c>
      <c r="D271" s="188" t="s">
        <v>543</v>
      </c>
      <c r="E271" s="198">
        <v>1.0942924E-2</v>
      </c>
      <c r="F271" s="199">
        <f>IF(D271="CO2",E271,IF(D271="CH4",E271*'State 2005 Data'!$J$16,IF(D271="N2O",'State 2005 Data'!$J$17,IF(D271="Other",E271))))</f>
        <v>1.225607488E-2</v>
      </c>
      <c r="H271" s="197"/>
    </row>
    <row r="272" spans="1:8" x14ac:dyDescent="0.25">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x14ac:dyDescent="0.25">
      <c r="A273" s="188" t="s">
        <v>1842</v>
      </c>
      <c r="B273" s="215" t="s">
        <v>1843</v>
      </c>
      <c r="C273" s="188" t="s">
        <v>99</v>
      </c>
      <c r="D273" s="200" t="s">
        <v>532</v>
      </c>
      <c r="E273" s="198"/>
      <c r="F273" s="199">
        <f>IF(D273="CO2",E273,IF(D273="CH4",E273*'State 2005 Data'!$J$16,IF(D273="N2O",'State 2005 Data'!$J$17,IF(D273="Other",E273))))</f>
        <v>0</v>
      </c>
      <c r="H273" s="197"/>
    </row>
    <row r="274" spans="1:8" x14ac:dyDescent="0.25">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1842</v>
      </c>
      <c r="B277" s="215" t="s">
        <v>1843</v>
      </c>
      <c r="C277" s="188" t="s">
        <v>887</v>
      </c>
      <c r="D277" s="200" t="s">
        <v>532</v>
      </c>
      <c r="E277" s="198"/>
      <c r="F277" s="199">
        <f>IF(D277="CO2",E277,IF(D277="CH4",E277*'State 2005 Data'!$J$16,IF(D277="N2O",'State 2005 Data'!$J$17,IF(D277="Other",E277))))</f>
        <v>0</v>
      </c>
      <c r="H277" s="197"/>
    </row>
    <row r="278" spans="1:8" x14ac:dyDescent="0.25">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1842</v>
      </c>
      <c r="B281" s="215" t="s">
        <v>1843</v>
      </c>
      <c r="C281" s="188" t="s">
        <v>4</v>
      </c>
      <c r="D281" s="200" t="s">
        <v>532</v>
      </c>
      <c r="E281" s="198"/>
      <c r="F281" s="199">
        <f>IF(D281="CO2",E281,IF(D281="CH4",E281*'State 2005 Data'!$J$16,IF(D281="N2O",'State 2005 Data'!$J$17,IF(D281="Other",E281))))</f>
        <v>0</v>
      </c>
      <c r="H281" s="197"/>
    </row>
    <row r="282" spans="1:8" x14ac:dyDescent="0.25">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x14ac:dyDescent="0.25">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x14ac:dyDescent="0.25">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1846</v>
      </c>
      <c r="B289" s="215" t="s">
        <v>1847</v>
      </c>
      <c r="C289" s="188" t="s">
        <v>99</v>
      </c>
      <c r="D289" s="200" t="s">
        <v>532</v>
      </c>
      <c r="E289" s="198"/>
      <c r="F289" s="199">
        <f>IF(D289="CO2",E289,IF(D289="CH4",E289*'State 2005 Data'!$J$16,IF(D289="N2O",'State 2005 Data'!$J$17,IF(D289="Other",E289))))</f>
        <v>0</v>
      </c>
      <c r="H289" s="197"/>
    </row>
    <row r="290" spans="1:8" x14ac:dyDescent="0.25">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1846</v>
      </c>
      <c r="B293" s="215" t="s">
        <v>1847</v>
      </c>
      <c r="C293" s="188" t="s">
        <v>887</v>
      </c>
      <c r="D293" s="200" t="s">
        <v>532</v>
      </c>
      <c r="E293" s="198"/>
      <c r="F293" s="199">
        <f>IF(D293="CO2",E293,IF(D293="CH4",E293*'State 2005 Data'!$J$16,IF(D293="N2O",'State 2005 Data'!$J$17,IF(D293="Other",E293))))</f>
        <v>0</v>
      </c>
      <c r="H293" s="197"/>
    </row>
    <row r="294" spans="1:8" x14ac:dyDescent="0.25">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1846</v>
      </c>
      <c r="B297" s="215" t="s">
        <v>1847</v>
      </c>
      <c r="C297" s="188" t="s">
        <v>4</v>
      </c>
      <c r="D297" s="200" t="s">
        <v>532</v>
      </c>
      <c r="E297" s="198"/>
      <c r="F297" s="199">
        <f>IF(D297="CO2",E297,IF(D297="CH4",E297*'State 2005 Data'!$J$16,IF(D297="N2O",'State 2005 Data'!$J$17,IF(D297="Other",E297))))</f>
        <v>0</v>
      </c>
      <c r="H297" s="197"/>
    </row>
    <row r="298" spans="1:8" x14ac:dyDescent="0.25">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x14ac:dyDescent="0.25">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x14ac:dyDescent="0.25">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1848</v>
      </c>
      <c r="B305" s="215" t="s">
        <v>1849</v>
      </c>
      <c r="C305" s="188" t="s">
        <v>99</v>
      </c>
      <c r="D305" s="200" t="s">
        <v>532</v>
      </c>
      <c r="E305" s="198"/>
      <c r="F305" s="199">
        <f>IF(D305="CO2",E305,IF(D305="CH4",E305*'State 2005 Data'!$J$16,IF(D305="N2O",'State 2005 Data'!$J$17,IF(D305="Other",E305))))</f>
        <v>0</v>
      </c>
      <c r="H305" s="197"/>
    </row>
    <row r="306" spans="1:8" x14ac:dyDescent="0.25">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x14ac:dyDescent="0.25">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1848</v>
      </c>
      <c r="B309" s="215" t="s">
        <v>1849</v>
      </c>
      <c r="C309" s="188" t="s">
        <v>887</v>
      </c>
      <c r="D309" s="200" t="s">
        <v>532</v>
      </c>
      <c r="E309" s="198"/>
      <c r="F309" s="199">
        <f>IF(D309="CO2",E309,IF(D309="CH4",E309*'State 2005 Data'!$J$16,IF(D309="N2O",'State 2005 Data'!$J$17,IF(D309="Other",E309))))</f>
        <v>0</v>
      </c>
      <c r="H309" s="197"/>
    </row>
    <row r="310" spans="1:8" x14ac:dyDescent="0.25">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1848</v>
      </c>
      <c r="B313" s="215" t="s">
        <v>1849</v>
      </c>
      <c r="C313" s="188" t="s">
        <v>4</v>
      </c>
      <c r="D313" s="200" t="s">
        <v>532</v>
      </c>
      <c r="E313" s="198"/>
      <c r="F313" s="199">
        <f>IF(D313="CO2",E313,IF(D313="CH4",E313*'State 2005 Data'!$J$16,IF(D313="N2O",'State 2005 Data'!$J$17,IF(D313="Other",E313))))</f>
        <v>0</v>
      </c>
      <c r="H313" s="197"/>
    </row>
    <row r="314" spans="1:8" x14ac:dyDescent="0.25">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1857</v>
      </c>
      <c r="B321" s="215" t="s">
        <v>1858</v>
      </c>
      <c r="C321" s="188" t="s">
        <v>99</v>
      </c>
      <c r="D321" s="200" t="s">
        <v>532</v>
      </c>
      <c r="E321" s="198"/>
      <c r="F321" s="199">
        <f>IF(D321="CO2",E321,IF(D321="CH4",E321*'State 2005 Data'!$J$16,IF(D321="N2O",'State 2005 Data'!$J$17,IF(D321="Other",E321))))</f>
        <v>0</v>
      </c>
      <c r="H321" s="197"/>
    </row>
    <row r="322" spans="1:8" x14ac:dyDescent="0.25">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1857</v>
      </c>
      <c r="B325" s="215" t="s">
        <v>1858</v>
      </c>
      <c r="C325" s="188" t="s">
        <v>887</v>
      </c>
      <c r="D325" s="200" t="s">
        <v>532</v>
      </c>
      <c r="E325" s="198"/>
      <c r="F325" s="199">
        <f>IF(D325="CO2",E325,IF(D325="CH4",E325*'State 2005 Data'!$J$16,IF(D325="N2O",'State 2005 Data'!$J$17,IF(D325="Other",E325))))</f>
        <v>0</v>
      </c>
      <c r="H325" s="197"/>
    </row>
    <row r="326" spans="1:8" x14ac:dyDescent="0.25">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1857</v>
      </c>
      <c r="B329" s="215" t="s">
        <v>1858</v>
      </c>
      <c r="C329" s="188" t="s">
        <v>4</v>
      </c>
      <c r="D329" s="200" t="s">
        <v>532</v>
      </c>
      <c r="E329" s="198"/>
      <c r="F329" s="199">
        <f>IF(D329="CO2",E329,IF(D329="CH4",E329*'State 2005 Data'!$J$16,IF(D329="N2O",'State 2005 Data'!$J$17,IF(D329="Other",E329))))</f>
        <v>0</v>
      </c>
      <c r="H329" s="197"/>
    </row>
    <row r="330" spans="1:8" x14ac:dyDescent="0.25">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1861</v>
      </c>
      <c r="B337" s="215" t="s">
        <v>1862</v>
      </c>
      <c r="C337" s="188" t="s">
        <v>99</v>
      </c>
      <c r="D337" s="200" t="s">
        <v>532</v>
      </c>
      <c r="E337" s="198"/>
      <c r="F337" s="199">
        <f>IF(D337="CO2",E337,IF(D337="CH4",E337*'State 2005 Data'!$J$16,IF(D337="N2O",'State 2005 Data'!$J$17,IF(D337="Other",E337))))</f>
        <v>0</v>
      </c>
      <c r="H337" s="197"/>
    </row>
    <row r="338" spans="1:8" x14ac:dyDescent="0.25">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1861</v>
      </c>
      <c r="B341" s="215" t="s">
        <v>1862</v>
      </c>
      <c r="C341" s="188" t="s">
        <v>887</v>
      </c>
      <c r="D341" s="200" t="s">
        <v>532</v>
      </c>
      <c r="E341" s="198"/>
      <c r="F341" s="199">
        <f>IF(D341="CO2",E341,IF(D341="CH4",E341*'State 2005 Data'!$J$16,IF(D341="N2O",'State 2005 Data'!$J$17,IF(D341="Other",E341))))</f>
        <v>0</v>
      </c>
      <c r="H341" s="197"/>
    </row>
    <row r="342" spans="1:8" x14ac:dyDescent="0.25">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1861</v>
      </c>
      <c r="B345" s="215" t="s">
        <v>1862</v>
      </c>
      <c r="C345" s="188" t="s">
        <v>4</v>
      </c>
      <c r="D345" s="200" t="s">
        <v>532</v>
      </c>
      <c r="E345" s="198"/>
      <c r="F345" s="199">
        <f>IF(D345="CO2",E345,IF(D345="CH4",E345*'State 2005 Data'!$J$16,IF(D345="N2O",'State 2005 Data'!$J$17,IF(D345="Other",E345))))</f>
        <v>0</v>
      </c>
      <c r="H345" s="197"/>
    </row>
    <row r="346" spans="1:8" x14ac:dyDescent="0.25">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x14ac:dyDescent="0.25">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1863</v>
      </c>
      <c r="B353" s="215" t="s">
        <v>1864</v>
      </c>
      <c r="C353" s="188" t="s">
        <v>99</v>
      </c>
      <c r="D353" s="200" t="s">
        <v>532</v>
      </c>
      <c r="E353" s="198"/>
      <c r="F353" s="199">
        <f>IF(D353="CO2",E353,IF(D353="CH4",E353*'State 2005 Data'!$J$16,IF(D353="N2O",'State 2005 Data'!$J$17,IF(D353="Other",E353))))</f>
        <v>0</v>
      </c>
      <c r="H353" s="197"/>
    </row>
    <row r="354" spans="1:8" x14ac:dyDescent="0.25">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1863</v>
      </c>
      <c r="B357" s="215" t="s">
        <v>1864</v>
      </c>
      <c r="C357" s="188" t="s">
        <v>887</v>
      </c>
      <c r="D357" s="200" t="s">
        <v>532</v>
      </c>
      <c r="E357" s="198"/>
      <c r="F357" s="199">
        <f>IF(D357="CO2",E357,IF(D357="CH4",E357*'State 2005 Data'!$J$16,IF(D357="N2O",'State 2005 Data'!$J$17,IF(D357="Other",E357))))</f>
        <v>0</v>
      </c>
      <c r="H357" s="197"/>
    </row>
    <row r="358" spans="1:8" x14ac:dyDescent="0.25">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1863</v>
      </c>
      <c r="B361" s="215" t="s">
        <v>1864</v>
      </c>
      <c r="C361" s="188" t="s">
        <v>4</v>
      </c>
      <c r="D361" s="200" t="s">
        <v>532</v>
      </c>
      <c r="E361" s="198"/>
      <c r="F361" s="199">
        <f>IF(D361="CO2",E361,IF(D361="CH4",E361*'State 2005 Data'!$J$16,IF(D361="N2O",'State 2005 Data'!$J$17,IF(D361="Other",E361))))</f>
        <v>0</v>
      </c>
      <c r="H361" s="197"/>
    </row>
    <row r="362" spans="1:8" x14ac:dyDescent="0.25">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1867</v>
      </c>
      <c r="B369" s="215" t="s">
        <v>1868</v>
      </c>
      <c r="C369" s="188" t="s">
        <v>99</v>
      </c>
      <c r="D369" s="200" t="s">
        <v>532</v>
      </c>
      <c r="E369" s="198"/>
      <c r="F369" s="199">
        <f>IF(D369="CO2",E369,IF(D369="CH4",E369*'State 2005 Data'!$J$16,IF(D369="N2O",'State 2005 Data'!$J$17,IF(D369="Other",E369))))</f>
        <v>0</v>
      </c>
      <c r="H369" s="197"/>
    </row>
    <row r="370" spans="1:8" x14ac:dyDescent="0.25">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1867</v>
      </c>
      <c r="B373" s="215" t="s">
        <v>1868</v>
      </c>
      <c r="C373" s="188" t="s">
        <v>887</v>
      </c>
      <c r="D373" s="200" t="s">
        <v>532</v>
      </c>
      <c r="E373" s="198"/>
      <c r="F373" s="199">
        <f>IF(D373="CO2",E373,IF(D373="CH4",E373*'State 2005 Data'!$J$16,IF(D373="N2O",'State 2005 Data'!$J$17,IF(D373="Other",E373))))</f>
        <v>0</v>
      </c>
      <c r="H373" s="197"/>
    </row>
    <row r="374" spans="1:8" x14ac:dyDescent="0.25">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1867</v>
      </c>
      <c r="B377" s="215" t="s">
        <v>1868</v>
      </c>
      <c r="C377" s="188" t="s">
        <v>4</v>
      </c>
      <c r="D377" s="200" t="s">
        <v>532</v>
      </c>
      <c r="E377" s="198"/>
      <c r="F377" s="199">
        <f>IF(D377="CO2",E377,IF(D377="CH4",E377*'State 2005 Data'!$J$16,IF(D377="N2O",'State 2005 Data'!$J$17,IF(D377="Other",E377))))</f>
        <v>0</v>
      </c>
      <c r="H377" s="197"/>
    </row>
    <row r="378" spans="1:8" x14ac:dyDescent="0.25">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x14ac:dyDescent="0.25">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1871</v>
      </c>
      <c r="B385" s="215" t="s">
        <v>1872</v>
      </c>
      <c r="C385" s="188" t="s">
        <v>99</v>
      </c>
      <c r="D385" s="200" t="s">
        <v>532</v>
      </c>
      <c r="E385" s="198"/>
      <c r="F385" s="199">
        <f>IF(D385="CO2",E385,IF(D385="CH4",E385*'State 2005 Data'!$J$16,IF(D385="N2O",'State 2005 Data'!$J$17,IF(D385="Other",E385))))</f>
        <v>0</v>
      </c>
      <c r="H385" s="197"/>
    </row>
    <row r="386" spans="1:8" x14ac:dyDescent="0.25">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1871</v>
      </c>
      <c r="B389" s="215" t="s">
        <v>1872</v>
      </c>
      <c r="C389" s="188" t="s">
        <v>887</v>
      </c>
      <c r="D389" s="200" t="s">
        <v>532</v>
      </c>
      <c r="E389" s="198"/>
      <c r="F389" s="199">
        <f>IF(D389="CO2",E389,IF(D389="CH4",E389*'State 2005 Data'!$J$16,IF(D389="N2O",'State 2005 Data'!$J$17,IF(D389="Other",E389))))</f>
        <v>0</v>
      </c>
      <c r="H389" s="197"/>
    </row>
    <row r="390" spans="1:8" x14ac:dyDescent="0.25">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1871</v>
      </c>
      <c r="B393" s="215" t="s">
        <v>1872</v>
      </c>
      <c r="C393" s="188" t="s">
        <v>4</v>
      </c>
      <c r="D393" s="200" t="s">
        <v>532</v>
      </c>
      <c r="E393" s="198"/>
      <c r="F393" s="199">
        <f>IF(D393="CO2",E393,IF(D393="CH4",E393*'State 2005 Data'!$J$16,IF(D393="N2O",'State 2005 Data'!$J$17,IF(D393="Other",E393))))</f>
        <v>0</v>
      </c>
      <c r="H393" s="197"/>
    </row>
    <row r="394" spans="1:8" x14ac:dyDescent="0.25">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1875</v>
      </c>
      <c r="B401" s="215" t="s">
        <v>1876</v>
      </c>
      <c r="C401" s="188" t="s">
        <v>99</v>
      </c>
      <c r="D401" s="200" t="s">
        <v>532</v>
      </c>
      <c r="E401" s="198"/>
      <c r="F401" s="199">
        <f>IF(D401="CO2",E401,IF(D401="CH4",E401*'State 2005 Data'!$J$16,IF(D401="N2O",'State 2005 Data'!$J$17,IF(D401="Other",E401))))</f>
        <v>0</v>
      </c>
      <c r="H401" s="197"/>
    </row>
    <row r="402" spans="1:8" x14ac:dyDescent="0.25">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x14ac:dyDescent="0.25">
      <c r="A405" s="188" t="s">
        <v>1875</v>
      </c>
      <c r="B405" s="215" t="s">
        <v>1876</v>
      </c>
      <c r="C405" s="188" t="s">
        <v>887</v>
      </c>
      <c r="D405" s="200" t="s">
        <v>532</v>
      </c>
      <c r="E405" s="198"/>
      <c r="F405" s="199">
        <f>IF(D405="CO2",E405,IF(D405="CH4",E405*'State 2005 Data'!$J$16,IF(D405="N2O",'State 2005 Data'!$J$17,IF(D405="Other",E405))))</f>
        <v>0</v>
      </c>
      <c r="H405" s="197"/>
    </row>
    <row r="406" spans="1:8" x14ac:dyDescent="0.25">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1875</v>
      </c>
      <c r="B409" s="215" t="s">
        <v>1876</v>
      </c>
      <c r="C409" s="188" t="s">
        <v>4</v>
      </c>
      <c r="D409" s="200" t="s">
        <v>532</v>
      </c>
      <c r="E409" s="198"/>
      <c r="F409" s="199">
        <f>IF(D409="CO2",E409,IF(D409="CH4",E409*'State 2005 Data'!$J$16,IF(D409="N2O",'State 2005 Data'!$J$17,IF(D409="Other",E409))))</f>
        <v>0</v>
      </c>
      <c r="H409" s="197"/>
    </row>
    <row r="410" spans="1:8" x14ac:dyDescent="0.25">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1877</v>
      </c>
      <c r="B417" s="215" t="s">
        <v>1878</v>
      </c>
      <c r="C417" s="188" t="s">
        <v>99</v>
      </c>
      <c r="D417" s="200" t="s">
        <v>532</v>
      </c>
      <c r="E417" s="198"/>
      <c r="F417" s="199">
        <f>IF(D417="CO2",E417,IF(D417="CH4",E417*'State 2005 Data'!$J$16,IF(D417="N2O",'State 2005 Data'!$J$17,IF(D417="Other",E417))))</f>
        <v>0</v>
      </c>
      <c r="H417" s="197"/>
    </row>
    <row r="418" spans="1:8" x14ac:dyDescent="0.25">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x14ac:dyDescent="0.25">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1877</v>
      </c>
      <c r="B421" s="215" t="s">
        <v>1878</v>
      </c>
      <c r="C421" s="188" t="s">
        <v>887</v>
      </c>
      <c r="D421" s="200" t="s">
        <v>532</v>
      </c>
      <c r="E421" s="198"/>
      <c r="F421" s="199">
        <f>IF(D421="CO2",E421,IF(D421="CH4",E421*'State 2005 Data'!$J$16,IF(D421="N2O",'State 2005 Data'!$J$17,IF(D421="Other",E421))))</f>
        <v>0</v>
      </c>
      <c r="H421" s="197"/>
    </row>
    <row r="422" spans="1:8" x14ac:dyDescent="0.25">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1877</v>
      </c>
      <c r="B425" s="215" t="s">
        <v>1878</v>
      </c>
      <c r="C425" s="188" t="s">
        <v>4</v>
      </c>
      <c r="D425" s="200" t="s">
        <v>532</v>
      </c>
      <c r="E425" s="198"/>
      <c r="F425" s="199">
        <f>IF(D425="CO2",E425,IF(D425="CH4",E425*'State 2005 Data'!$J$16,IF(D425="N2O",'State 2005 Data'!$J$17,IF(D425="Other",E425))))</f>
        <v>0</v>
      </c>
      <c r="H425" s="197"/>
    </row>
    <row r="426" spans="1:8" x14ac:dyDescent="0.25">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1887</v>
      </c>
      <c r="B433" s="215" t="s">
        <v>1888</v>
      </c>
      <c r="C433" s="188" t="s">
        <v>99</v>
      </c>
      <c r="D433" s="200" t="s">
        <v>532</v>
      </c>
      <c r="E433" s="198"/>
      <c r="F433" s="199">
        <f>IF(D433="CO2",E433,IF(D433="CH4",E433*'State 2005 Data'!$J$16,IF(D433="N2O",'State 2005 Data'!$J$17,IF(D433="Other",E433))))</f>
        <v>0</v>
      </c>
      <c r="H433" s="197"/>
    </row>
    <row r="434" spans="1:8" x14ac:dyDescent="0.25">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1887</v>
      </c>
      <c r="B437" s="215" t="s">
        <v>1888</v>
      </c>
      <c r="C437" s="188" t="s">
        <v>887</v>
      </c>
      <c r="D437" s="200" t="s">
        <v>532</v>
      </c>
      <c r="E437" s="198"/>
      <c r="F437" s="199">
        <f>IF(D437="CO2",E437,IF(D437="CH4",E437*'State 2005 Data'!$J$16,IF(D437="N2O",'State 2005 Data'!$J$17,IF(D437="Other",E437))))</f>
        <v>0</v>
      </c>
      <c r="H437" s="197"/>
    </row>
    <row r="438" spans="1:8" x14ac:dyDescent="0.25">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1887</v>
      </c>
      <c r="B441" s="215" t="s">
        <v>1888</v>
      </c>
      <c r="C441" s="188" t="s">
        <v>4</v>
      </c>
      <c r="D441" s="200" t="s">
        <v>532</v>
      </c>
      <c r="E441" s="198"/>
      <c r="F441" s="199">
        <f>IF(D441="CO2",E441,IF(D441="CH4",E441*'State 2005 Data'!$J$16,IF(D441="N2O",'State 2005 Data'!$J$17,IF(D441="Other",E441))))</f>
        <v>0</v>
      </c>
      <c r="H441" s="197"/>
    </row>
    <row r="442" spans="1:8" x14ac:dyDescent="0.25">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1893</v>
      </c>
      <c r="B449" s="215" t="s">
        <v>1894</v>
      </c>
      <c r="C449" s="188" t="s">
        <v>99</v>
      </c>
      <c r="D449" s="200" t="s">
        <v>532</v>
      </c>
      <c r="E449" s="198"/>
      <c r="F449" s="199">
        <f>IF(D449="CO2",E449,IF(D449="CH4",E449*'State 2005 Data'!$J$16,IF(D449="N2O",'State 2005 Data'!$J$17,IF(D449="Other",E449))))</f>
        <v>0</v>
      </c>
      <c r="H449" s="197"/>
    </row>
    <row r="450" spans="1:8" x14ac:dyDescent="0.25">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1893</v>
      </c>
      <c r="B453" s="215" t="s">
        <v>1894</v>
      </c>
      <c r="C453" s="188" t="s">
        <v>887</v>
      </c>
      <c r="D453" s="200" t="s">
        <v>532</v>
      </c>
      <c r="E453" s="198"/>
      <c r="F453" s="199">
        <f>IF(D453="CO2",E453,IF(D453="CH4",E453*'State 2005 Data'!$J$16,IF(D453="N2O",'State 2005 Data'!$J$17,IF(D453="Other",E453))))</f>
        <v>0</v>
      </c>
      <c r="H453" s="197"/>
    </row>
    <row r="454" spans="1:8" x14ac:dyDescent="0.25">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x14ac:dyDescent="0.25">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1893</v>
      </c>
      <c r="B457" s="215" t="s">
        <v>1894</v>
      </c>
      <c r="C457" s="188" t="s">
        <v>4</v>
      </c>
      <c r="D457" s="200" t="s">
        <v>532</v>
      </c>
      <c r="E457" s="198"/>
      <c r="F457" s="199">
        <f>IF(D457="CO2",E457,IF(D457="CH4",E457*'State 2005 Data'!$J$16,IF(D457="N2O",'State 2005 Data'!$J$17,IF(D457="Other",E457))))</f>
        <v>0</v>
      </c>
      <c r="H457" s="197"/>
    </row>
    <row r="458" spans="1:8" x14ac:dyDescent="0.25">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1899</v>
      </c>
      <c r="B465" s="215" t="s">
        <v>1900</v>
      </c>
      <c r="C465" s="188" t="s">
        <v>99</v>
      </c>
      <c r="D465" s="200" t="s">
        <v>532</v>
      </c>
      <c r="E465" s="198"/>
      <c r="F465" s="199">
        <f>IF(D465="CO2",E465,IF(D465="CH4",E465*'State 2005 Data'!$J$16,IF(D465="N2O",'State 2005 Data'!$J$17,IF(D465="Other",E465))))</f>
        <v>0</v>
      </c>
      <c r="H465" s="197"/>
    </row>
    <row r="466" spans="1:8" x14ac:dyDescent="0.25">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x14ac:dyDescent="0.25">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1899</v>
      </c>
      <c r="B469" s="215" t="s">
        <v>1900</v>
      </c>
      <c r="C469" s="188" t="s">
        <v>887</v>
      </c>
      <c r="D469" s="200" t="s">
        <v>532</v>
      </c>
      <c r="E469" s="198"/>
      <c r="F469" s="199">
        <f>IF(D469="CO2",E469,IF(D469="CH4",E469*'State 2005 Data'!$J$16,IF(D469="N2O",'State 2005 Data'!$J$17,IF(D469="Other",E469))))</f>
        <v>0</v>
      </c>
      <c r="H469" s="197"/>
    </row>
    <row r="470" spans="1:8" x14ac:dyDescent="0.25">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1899</v>
      </c>
      <c r="B473" s="215" t="s">
        <v>1900</v>
      </c>
      <c r="C473" s="188" t="s">
        <v>4</v>
      </c>
      <c r="D473" s="200" t="s">
        <v>532</v>
      </c>
      <c r="E473" s="198"/>
      <c r="F473" s="199">
        <f>IF(D473="CO2",E473,IF(D473="CH4",E473*'State 2005 Data'!$J$16,IF(D473="N2O",'State 2005 Data'!$J$17,IF(D473="Other",E473))))</f>
        <v>0</v>
      </c>
      <c r="H473" s="197"/>
    </row>
    <row r="474" spans="1:8" x14ac:dyDescent="0.25">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x14ac:dyDescent="0.25">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29" t="s">
        <v>11</v>
      </c>
      <c r="B1" s="229"/>
      <c r="C1" s="229"/>
      <c r="D1" s="229"/>
      <c r="E1" s="229"/>
    </row>
    <row r="2" spans="1:5" x14ac:dyDescent="0.25">
      <c r="A2" s="230" t="s">
        <v>171</v>
      </c>
      <c r="B2" s="230"/>
      <c r="C2" s="230"/>
      <c r="D2" s="230"/>
      <c r="E2" s="230"/>
    </row>
    <row r="19" spans="1:5" x14ac:dyDescent="0.25">
      <c r="A19" s="7" t="s">
        <v>172</v>
      </c>
    </row>
    <row r="20" spans="1:5" x14ac:dyDescent="0.25">
      <c r="A20" s="7">
        <v>155400</v>
      </c>
      <c r="B20" s="7" t="s">
        <v>173</v>
      </c>
    </row>
    <row r="21" spans="1:5" x14ac:dyDescent="0.25">
      <c r="A21" s="230" t="s">
        <v>174</v>
      </c>
      <c r="B21" s="230"/>
      <c r="C21" s="230"/>
      <c r="D21" s="230"/>
      <c r="E21" s="230"/>
    </row>
    <row r="38" spans="1:5" x14ac:dyDescent="0.25">
      <c r="A38" s="7" t="s">
        <v>172</v>
      </c>
    </row>
    <row r="39" spans="1:5" x14ac:dyDescent="0.25">
      <c r="A39" s="7">
        <v>100800</v>
      </c>
      <c r="B39" s="7" t="s">
        <v>173</v>
      </c>
    </row>
    <row r="40" spans="1:5" x14ac:dyDescent="0.25">
      <c r="A40" s="230" t="s">
        <v>175</v>
      </c>
      <c r="B40" s="230"/>
      <c r="C40" s="230"/>
      <c r="D40" s="230"/>
      <c r="E40" s="230"/>
    </row>
    <row r="57" spans="1:5" ht="15.75" thickBot="1" x14ac:dyDescent="0.3">
      <c r="A57" s="7" t="s">
        <v>172</v>
      </c>
    </row>
    <row r="58" spans="1:5" ht="15.75" thickBot="1" x14ac:dyDescent="0.3">
      <c r="A58" s="9">
        <v>194000</v>
      </c>
      <c r="B58" s="7" t="s">
        <v>176</v>
      </c>
    </row>
    <row r="60" spans="1:5" x14ac:dyDescent="0.25">
      <c r="A60" s="229" t="s">
        <v>177</v>
      </c>
      <c r="B60" s="229"/>
      <c r="C60" s="229"/>
      <c r="D60" s="229"/>
      <c r="E60" s="229"/>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29" t="s">
        <v>178</v>
      </c>
      <c r="B89" s="229"/>
      <c r="C89" s="229"/>
      <c r="D89" s="229"/>
      <c r="E89" s="229"/>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29" t="s">
        <v>179</v>
      </c>
      <c r="B98" s="229"/>
      <c r="C98" s="229"/>
      <c r="D98" s="229"/>
      <c r="E98" s="229"/>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29" t="s">
        <v>181</v>
      </c>
      <c r="B109" s="229"/>
      <c r="C109" s="229"/>
      <c r="D109" s="229"/>
      <c r="E109" s="229"/>
    </row>
    <row r="110" spans="1:5" ht="15.75" thickBot="1" x14ac:dyDescent="0.3"/>
    <row r="111" spans="1:5" ht="15.75" thickBot="1" x14ac:dyDescent="0.3">
      <c r="A111" s="17">
        <f>A122</f>
        <v>0.20481927710843381</v>
      </c>
      <c r="B111" s="7" t="s">
        <v>427</v>
      </c>
    </row>
    <row r="113" spans="1:12" x14ac:dyDescent="0.25">
      <c r="A113" s="229" t="s">
        <v>180</v>
      </c>
      <c r="B113" s="229"/>
      <c r="C113" s="229"/>
      <c r="D113" s="229"/>
      <c r="E113" s="229"/>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29" t="s">
        <v>428</v>
      </c>
      <c r="B124" s="229"/>
      <c r="C124" s="229"/>
      <c r="D124" s="229"/>
      <c r="E124" s="229"/>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29" t="s">
        <v>106</v>
      </c>
      <c r="B134" s="229"/>
      <c r="C134" s="229"/>
      <c r="D134" s="229"/>
      <c r="E134" s="229"/>
    </row>
    <row r="135" spans="1:12" x14ac:dyDescent="0.25">
      <c r="A135" s="24" t="s">
        <v>447</v>
      </c>
      <c r="B135" s="25"/>
      <c r="C135" s="25"/>
      <c r="D135" s="25"/>
      <c r="E135" s="25"/>
      <c r="F135" s="25"/>
      <c r="G135" s="25"/>
    </row>
    <row r="136" spans="1:12" ht="15.75" x14ac:dyDescent="0.3">
      <c r="A136" s="26"/>
      <c r="B136" s="232" t="s">
        <v>448</v>
      </c>
      <c r="C136" s="233"/>
      <c r="D136" s="233"/>
      <c r="E136" s="234"/>
      <c r="F136" s="25"/>
      <c r="G136" s="25"/>
    </row>
    <row r="137" spans="1:12" ht="15.75" x14ac:dyDescent="0.3">
      <c r="A137" s="27"/>
      <c r="B137" s="232" t="s">
        <v>449</v>
      </c>
      <c r="C137" s="234"/>
      <c r="D137" s="232" t="s">
        <v>450</v>
      </c>
      <c r="E137" s="234"/>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29" t="s">
        <v>184</v>
      </c>
      <c r="B165" s="229"/>
      <c r="C165" s="229"/>
      <c r="D165" s="229"/>
      <c r="E165" s="229"/>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29" t="s">
        <v>436</v>
      </c>
      <c r="B169" s="229"/>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29" t="s">
        <v>193</v>
      </c>
      <c r="B174" s="229"/>
      <c r="C174" s="229"/>
      <c r="D174" s="229"/>
      <c r="E174" s="229"/>
    </row>
    <row r="175" spans="1:7" ht="15.75" thickBot="1" x14ac:dyDescent="0.3">
      <c r="A175" s="21" t="s">
        <v>446</v>
      </c>
      <c r="B175" s="43">
        <v>0.1246</v>
      </c>
    </row>
    <row r="176" spans="1:7" ht="15.75" thickBot="1" x14ac:dyDescent="0.3">
      <c r="A176" s="21" t="s">
        <v>441</v>
      </c>
      <c r="B176" s="42">
        <f>1-B175</f>
        <v>0.87539999999999996</v>
      </c>
    </row>
    <row r="178" spans="1:5" x14ac:dyDescent="0.25">
      <c r="A178" s="229" t="s">
        <v>187</v>
      </c>
      <c r="B178" s="229"/>
      <c r="C178" s="229"/>
      <c r="D178" s="229"/>
      <c r="E178" s="229"/>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29" t="s">
        <v>189</v>
      </c>
      <c r="B183" s="229"/>
      <c r="C183" s="229"/>
      <c r="D183" s="229"/>
      <c r="E183" s="229"/>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29" t="s">
        <v>203</v>
      </c>
      <c r="B191" s="229"/>
      <c r="C191" s="229"/>
      <c r="D191" s="229"/>
      <c r="E191" s="229"/>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31" t="s">
        <v>1661</v>
      </c>
      <c r="C201" s="231"/>
      <c r="D201" s="231"/>
      <c r="E201" s="231"/>
      <c r="F201" s="231"/>
      <c r="G201" s="231"/>
      <c r="H201" s="231"/>
      <c r="I201" s="231"/>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31" t="s">
        <v>1661</v>
      </c>
      <c r="C209" s="231"/>
      <c r="D209" s="231"/>
      <c r="E209" s="231"/>
      <c r="F209" s="231"/>
      <c r="G209" s="231"/>
      <c r="H209" s="231"/>
      <c r="I209" s="231"/>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31" t="s">
        <v>1661</v>
      </c>
      <c r="C217" s="231"/>
      <c r="D217" s="231"/>
      <c r="E217" s="231"/>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2021-04-30T15:45:01Z</dcterms:modified>
</cp:coreProperties>
</file>