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mc:AlternateContent xmlns:mc="http://schemas.openxmlformats.org/markup-compatibility/2006">
    <mc:Choice Requires="x15">
      <x15ac:absPath xmlns:x15ac="http://schemas.microsoft.com/office/spreadsheetml/2010/11/ac" url="/Users/aaggarwal/Library/Containers/com.microsoft.Excel/Data/eps-colorado/InputData/land/BLAPE/"/>
    </mc:Choice>
  </mc:AlternateContent>
  <xr:revisionPtr revIDLastSave="0" documentId="13_ncr:1_{EB81B907-3EDC-964E-8B10-197F57239C0F}" xr6:coauthVersionLast="47" xr6:coauthVersionMax="47" xr10:uidLastSave="{00000000-0000-0000-0000-000000000000}"/>
  <bookViews>
    <workbookView xWindow="3340" yWindow="520" windowWidth="18480" windowHeight="15860" activeTab="5"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2" i="7" l="1"/>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F2" i="7"/>
  <c r="H6" i="1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Q11" i="7"/>
  <c r="J12" i="7"/>
  <c r="AH11" i="7"/>
  <c r="K7" i="11"/>
  <c r="L12" i="7"/>
  <c r="T12" i="7"/>
  <c r="AB12" i="7"/>
  <c r="AJ12" i="7"/>
  <c r="L11" i="7"/>
  <c r="T11" i="7"/>
  <c r="AB11" i="7"/>
  <c r="AJ11" i="7"/>
  <c r="AG12" i="7"/>
  <c r="Y11" i="7"/>
  <c r="R12" i="7"/>
  <c r="K6" i="11"/>
  <c r="M12" i="7"/>
  <c r="U12" i="7"/>
  <c r="AC12" i="7"/>
  <c r="AK12" i="7"/>
  <c r="M11" i="7"/>
  <c r="U11" i="7"/>
  <c r="AC11" i="7"/>
  <c r="AK11" i="7"/>
  <c r="I11" i="7"/>
  <c r="AH12" i="7"/>
  <c r="Z11" i="7"/>
  <c r="K5" i="11"/>
  <c r="N12" i="7"/>
  <c r="V12" i="7"/>
  <c r="AD12" i="7"/>
  <c r="F12" i="7"/>
  <c r="L7" i="11" s="1"/>
  <c r="N11" i="7"/>
  <c r="V11" i="7"/>
  <c r="AD11" i="7"/>
  <c r="F11" i="7"/>
  <c r="L6" i="11" s="1"/>
  <c r="L5" i="11"/>
  <c r="Y12" i="7"/>
  <c r="J11" i="7"/>
  <c r="G12" i="7"/>
  <c r="O12" i="7"/>
  <c r="W12" i="7"/>
  <c r="AE12" i="7"/>
  <c r="G11" i="7"/>
  <c r="O11" i="7"/>
  <c r="W11" i="7"/>
  <c r="AE11" i="7"/>
  <c r="Q12" i="7"/>
  <c r="R11" i="7"/>
  <c r="H12" i="7"/>
  <c r="P12" i="7"/>
  <c r="X12" i="7"/>
  <c r="AF12" i="7"/>
  <c r="H11" i="7"/>
  <c r="P11" i="7"/>
  <c r="X11" i="7"/>
  <c r="AF11" i="7"/>
  <c r="I12" i="7"/>
  <c r="AG11" i="7"/>
  <c r="Z12" i="7"/>
</calcChain>
</file>

<file path=xl/sharedStrings.xml><?xml version="1.0" encoding="utf-8"?>
<sst xmlns="http://schemas.openxmlformats.org/spreadsheetml/2006/main" count="31987" uniqueCount="715">
  <si>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</si>
  <si>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</si>
  <si>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</si>
  <si>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</si>
  <si>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</si>
  <si>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</si>
  <si>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</si>
  <si>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</si>
  <si>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</si>
  <si>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</si>
  <si>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</si>
  <si>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</si>
  <si>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</si>
  <si>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</si>
  <si>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</si>
  <si>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</si>
  <si>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</si>
  <si>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</si>
  <si>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</si>
  <si>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</si>
  <si>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</si>
  <si>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</si>
  <si>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</si>
  <si>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</si>
  <si>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</si>
  <si>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</si>
  <si>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</si>
  <si>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</si>
  <si>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</si>
  <si>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</si>
  <si>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</si>
  <si>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</si>
  <si>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</si>
  <si>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</si>
  <si>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</si>
  <si>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</si>
  <si>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</si>
  <si>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</si>
  <si>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</si>
  <si>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</si>
  <si>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</si>
  <si>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</si>
  <si>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</si>
  <si>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</si>
  <si>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</si>
  <si>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</si>
  <si>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</si>
  <si>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</si>
  <si>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</si>
  <si>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</si>
  <si>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</si>
  <si>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</si>
  <si>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</si>
  <si>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</si>
  <si>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</si>
  <si>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</si>
  <si>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</si>
  <si>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</si>
  <si>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</si>
  <si>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</si>
  <si>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</si>
  <si>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</si>
  <si>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</si>
  <si>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</si>
  <si>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</si>
  <si>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</si>
  <si>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</si>
  <si>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</si>
  <si>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</si>
  <si>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</si>
  <si>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</si>
  <si>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</si>
  <si>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</si>
  <si>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</si>
  <si>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</si>
  <si>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</si>
  <si>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</si>
  <si>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</si>
  <si>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</si>
  <si>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</si>
  <si>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</si>
  <si>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</si>
  <si>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</si>
  <si>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</si>
  <si>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</si>
  <si>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</si>
  <si>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</si>
  <si>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</si>
  <si>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</si>
  <si>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</si>
  <si>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</si>
  <si>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</si>
  <si>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</si>
  <si>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</si>
  <si>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</si>
  <si>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</si>
  <si>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</si>
  <si>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</si>
  <si>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</si>
  <si>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</si>
  <si>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</si>
  <si>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</si>
  <si>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</si>
  <si>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</si>
  <si>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</si>
  <si>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</si>
  <si>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</si>
  <si>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</si>
  <si>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</si>
  <si>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</si>
  <si>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</si>
  <si>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</si>
  <si>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</si>
  <si>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</si>
  <si>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</si>
  <si>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</si>
  <si>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</si>
  <si>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</si>
  <si>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</si>
  <si>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</si>
  <si>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</si>
  <si>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</si>
  <si>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</si>
  <si>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</si>
  <si>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</si>
  <si>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</si>
  <si>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</si>
  <si>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</si>
  <si>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</si>
  <si>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</si>
  <si>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</si>
  <si>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</si>
  <si>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</si>
  <si>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</si>
  <si>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</si>
  <si>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</si>
  <si>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</si>
  <si>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</si>
  <si>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</si>
  <si>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</si>
  <si>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</si>
  <si>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</si>
  <si>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</si>
  <si>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</si>
  <si>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</si>
  <si>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</si>
  <si>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</si>
  <si>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</si>
  <si>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</si>
  <si>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</si>
  <si>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</si>
  <si>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</si>
  <si>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</si>
  <si>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</si>
  <si>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</si>
  <si>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</si>
  <si>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</si>
  <si>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</si>
  <si>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</si>
  <si>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</si>
  <si>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</si>
  <si>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</si>
  <si>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</si>
  <si>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</si>
  <si>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</si>
  <si>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</si>
  <si>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</si>
  <si>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</si>
  <si>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</si>
  <si>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</si>
  <si>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</si>
  <si>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</si>
  <si>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</si>
  <si>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</si>
  <si>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</si>
  <si>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</si>
  <si>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</si>
  <si>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</si>
  <si>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</si>
  <si>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</si>
  <si>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</si>
  <si>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</si>
  <si>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</si>
  <si>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</si>
  <si>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</si>
  <si>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</si>
  <si>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</si>
  <si>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</si>
  <si>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</si>
  <si>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</si>
  <si>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</si>
  <si>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</si>
  <si>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</si>
  <si>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</si>
  <si>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</si>
  <si>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</si>
  <si>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</si>
  <si>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</si>
  <si>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</si>
  <si>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</si>
  <si>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</si>
  <si>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</si>
  <si>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</si>
  <si>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</si>
  <si>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</si>
  <si>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</si>
  <si>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</si>
  <si>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</si>
  <si>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</si>
  <si>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</si>
  <si>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</si>
  <si>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</si>
  <si>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</si>
  <si>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</si>
  <si>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</si>
  <si>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</si>
  <si>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</si>
  <si>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</si>
  <si>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</si>
  <si>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</si>
  <si>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</si>
  <si>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</si>
  <si>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</si>
  <si>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</si>
  <si>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</si>
  <si>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</si>
  <si>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</si>
  <si>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</si>
  <si>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</si>
  <si>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</si>
  <si>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</si>
  <si>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</si>
  <si>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</si>
  <si>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</si>
  <si>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</si>
  <si>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</si>
  <si>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</si>
  <si>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</si>
  <si>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</si>
  <si>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</si>
  <si>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</si>
  <si>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</si>
  <si>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</si>
  <si>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</si>
  <si>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</si>
  <si>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</si>
  <si>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</si>
  <si>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</si>
  <si>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</si>
  <si>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</si>
  <si>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</si>
  <si>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</si>
  <si>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</si>
  <si>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</si>
  <si>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</si>
  <si>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</si>
  <si>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</si>
  <si>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</si>
  <si>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</si>
  <si>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</si>
  <si>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</si>
  <si>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</si>
  <si>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</si>
  <si>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</si>
  <si>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</si>
  <si>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</si>
  <si>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</si>
  <si>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</si>
  <si>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</si>
  <si>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</si>
  <si>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</si>
  <si>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</si>
  <si>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</si>
  <si>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</si>
  <si>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</si>
  <si>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</si>
  <si>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</si>
  <si>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</si>
  <si>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</si>
  <si>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</si>
  <si>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</si>
  <si>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</si>
  <si>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</si>
  <si>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</si>
  <si>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</si>
  <si>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</si>
  <si>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</si>
  <si>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</si>
  <si>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</si>
  <si>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</si>
  <si>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</si>
  <si>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</si>
  <si>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</si>
  <si>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</si>
  <si>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</si>
  <si>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</si>
  <si>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</si>
  <si>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</si>
  <si>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</si>
  <si>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</si>
  <si>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</si>
  <si>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</si>
  <si>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</si>
  <si>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</si>
  <si>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</si>
  <si>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</si>
  <si>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</si>
  <si>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</si>
  <si>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</si>
  <si>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</si>
  <si>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</si>
  <si>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</si>
  <si>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</si>
  <si>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</si>
  <si>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</si>
  <si>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</si>
  <si>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</si>
  <si>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</si>
  <si>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</si>
  <si>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</si>
  <si>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</si>
  <si>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</si>
  <si>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</si>
  <si>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</si>
  <si>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</si>
  <si>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</si>
  <si>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</si>
  <si>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</si>
  <si>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</si>
  <si>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</si>
  <si>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</si>
  <si>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</si>
  <si>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</si>
  <si>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</si>
  <si>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</si>
  <si>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</si>
  <si>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</si>
  <si>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</si>
  <si>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</si>
  <si>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</si>
  <si>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</si>
  <si>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</si>
  <si>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</si>
  <si>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</si>
  <si>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</si>
  <si>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</si>
  <si>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</si>
  <si>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</si>
  <si>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</si>
  <si>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</si>
  <si>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</si>
  <si>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</si>
  <si>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</si>
  <si>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</si>
  <si>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</si>
  <si>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</si>
  <si>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</si>
  <si>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</si>
  <si>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</si>
  <si>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</si>
  <si>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</si>
  <si>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</si>
  <si>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</si>
  <si>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</si>
  <si>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</si>
  <si>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</si>
  <si>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</si>
  <si>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</si>
  <si>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</si>
  <si>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</si>
  <si>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</si>
  <si>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</si>
  <si>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</si>
  <si>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</si>
  <si>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</si>
  <si>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</si>
  <si>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</si>
  <si>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</si>
  <si>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</si>
  <si>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</si>
  <si>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</si>
  <si>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</si>
  <si>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</si>
  <si>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</si>
  <si>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</si>
  <si>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</si>
  <si>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</si>
  <si>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</si>
  <si>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</si>
  <si>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</si>
  <si>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</si>
  <si>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</si>
  <si>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</si>
  <si>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</si>
  <si>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</si>
  <si>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</si>
  <si>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</si>
  <si>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</si>
  <si>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</si>
  <si>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</si>
  <si>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</si>
  <si>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</si>
  <si>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</si>
  <si>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</si>
  <si>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</si>
  <si>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</si>
  <si>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</si>
  <si>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</si>
  <si>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</si>
  <si>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</si>
  <si>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</si>
  <si>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</si>
  <si>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</si>
  <si>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</si>
  <si>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</si>
  <si>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</si>
  <si>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</si>
  <si>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</si>
  <si>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</si>
  <si>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</si>
  <si>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</si>
  <si>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</si>
  <si>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</si>
  <si>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</si>
  <si>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</si>
  <si>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</si>
  <si>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</si>
  <si>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</si>
  <si>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</si>
  <si>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</si>
  <si>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</si>
  <si>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</si>
  <si>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</si>
  <si>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</si>
  <si>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</si>
  <si>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</si>
  <si>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</si>
  <si>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</si>
  <si>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</si>
  <si>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</si>
  <si>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</si>
  <si>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</si>
  <si>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</si>
  <si>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</si>
  <si>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</si>
  <si>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</si>
  <si>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</si>
  <si>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</si>
  <si>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</si>
  <si>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</si>
  <si>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</si>
  <si>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</si>
  <si>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</si>
  <si>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</si>
  <si>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</si>
  <si>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</si>
  <si>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</si>
  <si>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</si>
  <si>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</si>
  <si>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</si>
  <si>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</si>
  <si>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</si>
  <si>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</si>
  <si>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</si>
  <si>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</si>
  <si>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</si>
  <si>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</si>
  <si>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</si>
  <si>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</si>
  <si>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</si>
  <si>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</si>
  <si>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</si>
  <si>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</si>
  <si>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</si>
  <si>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</si>
  <si>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</si>
  <si>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</si>
  <si>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</si>
  <si>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</si>
  <si>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</si>
  <si>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</si>
  <si>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</si>
  <si>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</si>
  <si>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</si>
  <si>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</si>
  <si>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</si>
  <si>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</si>
  <si>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</si>
  <si>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</si>
  <si>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</si>
  <si>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</si>
  <si>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</si>
  <si>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</si>
  <si>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</si>
  <si>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</si>
  <si>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</si>
  <si>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</si>
  <si>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</si>
  <si>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</si>
  <si>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</si>
  <si>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</si>
  <si>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</si>
  <si>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</si>
  <si>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</si>
  <si>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</si>
  <si>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</si>
  <si>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</si>
  <si>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</si>
  <si>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</si>
  <si>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</si>
  <si>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</si>
  <si>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</si>
  <si>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</si>
  <si>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</si>
  <si>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</si>
  <si>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</si>
  <si>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</si>
  <si>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</si>
  <si>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</si>
  <si>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</si>
  <si>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</si>
  <si>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</si>
  <si>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</si>
  <si>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</si>
  <si>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</si>
  <si>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</si>
  <si>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</si>
  <si>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</si>
  <si>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</si>
  <si>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</si>
  <si>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</si>
  <si>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</si>
  <si>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</si>
  <si>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</si>
  <si>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</si>
  <si>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</si>
  <si>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</si>
  <si>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</si>
  <si>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</si>
  <si>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</si>
  <si>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</si>
  <si>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</si>
  <si>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</si>
  <si>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</si>
  <si>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</si>
  <si>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</si>
  <si>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</si>
  <si>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</si>
  <si>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</si>
  <si>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</si>
  <si>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</si>
  <si>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</si>
  <si>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</si>
  <si>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</si>
  <si>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</si>
  <si>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</si>
  <si>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</si>
  <si>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</si>
  <si>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</si>
  <si>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</si>
  <si>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</si>
  <si>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</si>
  <si>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</si>
  <si>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</si>
  <si>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</si>
  <si>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</si>
  <si>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</si>
  <si>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</si>
  <si>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</si>
  <si>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</si>
  <si>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</si>
  <si>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</si>
  <si>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</si>
  <si>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</si>
  <si>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</si>
  <si>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</si>
  <si>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</si>
  <si>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</si>
  <si>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</si>
  <si>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</si>
  <si>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</si>
  <si>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</si>
  <si>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</si>
  <si>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</si>
  <si>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</si>
  <si>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</si>
  <si>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</si>
  <si>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</si>
  <si>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</si>
  <si>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</si>
  <si>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</si>
  <si>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</si>
  <si>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</si>
  <si>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</si>
  <si>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</si>
  <si>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</si>
  <si>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</si>
  <si>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</si>
  <si>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</si>
  <si>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</si>
  <si>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</si>
  <si>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</si>
  <si>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</si>
  <si>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</si>
  <si>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</si>
  <si>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</si>
  <si>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</si>
  <si>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</si>
  <si>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</si>
  <si>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</si>
  <si>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</si>
  <si>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</si>
  <si>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</si>
  <si>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</si>
  <si>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</si>
  <si>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</si>
  <si>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</si>
  <si>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</si>
  <si>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</si>
  <si>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</si>
  <si>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</si>
  <si>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</si>
  <si>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</si>
  <si>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</si>
  <si>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</si>
  <si>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</si>
  <si>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</si>
  <si>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</si>
  <si>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</si>
  <si>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</si>
  <si>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</si>
  <si>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</si>
  <si>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</si>
  <si>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</si>
  <si>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</si>
  <si>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</si>
  <si>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</si>
  <si>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</si>
  <si>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</si>
  <si>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</si>
  <si>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</si>
  <si>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</si>
  <si>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</si>
  <si>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</si>
  <si>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</si>
  <si>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</si>
  <si>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</si>
  <si>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</si>
  <si>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</si>
  <si>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</si>
  <si>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</si>
  <si>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</si>
  <si>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</si>
  <si>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</si>
  <si>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</si>
  <si>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</si>
  <si>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</si>
  <si>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</si>
  <si>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</si>
  <si>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</si>
  <si>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</si>
  <si>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</si>
  <si>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</si>
  <si>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</si>
  <si>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</si>
  <si>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</si>
  <si>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</si>
  <si>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</si>
  <si>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</si>
  <si>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</si>
  <si>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</si>
  <si>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</si>
  <si>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</si>
  <si>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</si>
  <si>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</si>
  <si>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</si>
  <si>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</si>
  <si>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</si>
  <si>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</si>
  <si>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</si>
  <si>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</si>
  <si>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</si>
  <si>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</si>
  <si>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</si>
  <si>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</si>
  <si>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</si>
  <si>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</si>
  <si>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</si>
  <si>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</si>
  <si>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</si>
  <si>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</si>
  <si>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</si>
  <si>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</si>
  <si>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</si>
  <si>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</si>
  <si>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</si>
  <si>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</si>
  <si>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</si>
  <si>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</si>
  <si>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</si>
  <si>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</si>
  <si>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</si>
  <si>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</si>
  <si>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</si>
  <si>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</si>
  <si>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</si>
  <si>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</si>
  <si>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</si>
  <si>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</si>
  <si>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</si>
  <si>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</si>
  <si>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</si>
  <si>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</si>
  <si>
    <t>Co Specific Notes</t>
  </si>
  <si>
    <t>Adjusted based on CO inventory by a factor of 1.25468009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</si>
</sst>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6">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
      <patternFill patternType="solid">
        <fgColor rgb="FFFFFF00"/>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2">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xf numFmtId="11" fontId="6" fillId="5" borderId="0" xfId="0" applyNumberFormat="1" applyFont="1" applyFill="1" applyBorder="1"/>
    <xf numFmtId="0" fontId="10" fillId="5" borderId="0" xfId="0" applyFont="1" applyFill="1" applyBorder="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B36" sqref="B36"/>
    </sheetView>
  </sheetViews>
  <sheetFormatPr baseColWidth="10" defaultColWidth="12.6640625" defaultRowHeight="15" customHeight="1" x14ac:dyDescent="0.15"/>
  <cols>
    <col min="1" max="1" width="8.1640625" customWidth="1"/>
    <col min="2" max="2" width="45.1640625" customWidth="1"/>
    <col min="3" max="3" width="8.83203125" bestFit="1" customWidth="1"/>
    <col min="4" max="26" width="7.6640625" customWidth="1"/>
  </cols>
  <sheetData>
    <row r="1" spans="1:8" x14ac:dyDescent="0.2">
      <c r="A1" s="1" t="s">
        <v>0</v>
      </c>
      <c r="B1" s="2" t="s">
        <v>14</v>
      </c>
      <c r="C1" s="17">
        <v>44819</v>
      </c>
      <c r="H1" s="16" t="s">
        <v>2</v>
      </c>
    </row>
    <row r="2" spans="1:8" x14ac:dyDescent="0.2">
      <c r="B2" s="2" t="str">
        <f>LOOKUP(B1,F2:G51,G2:G51)</f>
        <v>CO</v>
      </c>
      <c r="F2" s="2" t="s">
        <v>3</v>
      </c>
      <c r="G2" s="2" t="s">
        <v>4</v>
      </c>
    </row>
    <row r="3" spans="1:8" x14ac:dyDescent="0.2">
      <c r="A3" s="1" t="s">
        <v>5</v>
      </c>
      <c r="B3" s="3" t="s">
        <v>33</v>
      </c>
      <c r="F3" s="2" t="s">
        <v>6</v>
      </c>
      <c r="G3" s="2" t="s">
        <v>7</v>
      </c>
    </row>
    <row r="4" spans="1:8" x14ac:dyDescent="0.2">
      <c r="B4" s="4" t="s">
        <v>36</v>
      </c>
      <c r="F4" s="2" t="s">
        <v>8</v>
      </c>
      <c r="G4" s="2" t="s">
        <v>9</v>
      </c>
    </row>
    <row r="5" spans="1:8" x14ac:dyDescent="0.2">
      <c r="B5" s="4">
        <v>2022</v>
      </c>
      <c r="F5" s="2" t="s">
        <v>10</v>
      </c>
      <c r="G5" s="2" t="s">
        <v>11</v>
      </c>
    </row>
    <row r="6" spans="1:8" x14ac:dyDescent="0.2">
      <c r="B6" s="2" t="s">
        <v>366</v>
      </c>
      <c r="F6" s="2" t="s">
        <v>12</v>
      </c>
      <c r="G6" s="2" t="s">
        <v>13</v>
      </c>
    </row>
    <row r="7" spans="1:8" x14ac:dyDescent="0.2">
      <c r="B7" s="5" t="s">
        <v>365</v>
      </c>
      <c r="F7" s="2" t="s">
        <v>14</v>
      </c>
      <c r="G7" s="2" t="s">
        <v>15</v>
      </c>
    </row>
    <row r="8" spans="1:8" x14ac:dyDescent="0.2">
      <c r="B8" s="2" t="s">
        <v>16</v>
      </c>
      <c r="F8" s="2" t="s">
        <v>17</v>
      </c>
      <c r="G8" s="2" t="s">
        <v>18</v>
      </c>
    </row>
    <row r="9" spans="1:8" x14ac:dyDescent="0.2">
      <c r="F9" s="2" t="s">
        <v>19</v>
      </c>
      <c r="G9" s="2" t="s">
        <v>20</v>
      </c>
    </row>
    <row r="10" spans="1:8" x14ac:dyDescent="0.2">
      <c r="F10" s="2" t="s">
        <v>21</v>
      </c>
      <c r="G10" s="2" t="s">
        <v>22</v>
      </c>
    </row>
    <row r="11" spans="1:8" x14ac:dyDescent="0.2">
      <c r="A11" s="11" t="s">
        <v>704</v>
      </c>
      <c r="F11" s="2" t="s">
        <v>23</v>
      </c>
      <c r="G11" s="2" t="s">
        <v>24</v>
      </c>
    </row>
    <row r="12" spans="1:8" x14ac:dyDescent="0.2">
      <c r="F12" s="2" t="s">
        <v>25</v>
      </c>
      <c r="G12" s="2" t="s">
        <v>26</v>
      </c>
    </row>
    <row r="13" spans="1:8" x14ac:dyDescent="0.2">
      <c r="F13" s="2" t="s">
        <v>27</v>
      </c>
      <c r="G13" s="2" t="s">
        <v>28</v>
      </c>
    </row>
    <row r="14" spans="1:8" x14ac:dyDescent="0.2">
      <c r="A14" s="13"/>
      <c r="B14" s="13" t="s">
        <v>705</v>
      </c>
      <c r="F14" s="2" t="s">
        <v>29</v>
      </c>
      <c r="G14" s="2" t="s">
        <v>30</v>
      </c>
    </row>
    <row r="15" spans="1:8" x14ac:dyDescent="0.2">
      <c r="A15" s="13" t="s">
        <v>73</v>
      </c>
      <c r="B15" s="31">
        <f>C22/B22</f>
        <v>1.1200000000000001</v>
      </c>
      <c r="F15" s="2" t="s">
        <v>31</v>
      </c>
      <c r="G15" s="2" t="s">
        <v>32</v>
      </c>
    </row>
    <row r="16" spans="1:8" x14ac:dyDescent="0.2">
      <c r="A16" s="13" t="s">
        <v>312</v>
      </c>
      <c r="B16" s="31">
        <f>C23/B23</f>
        <v>0.88926174496644295</v>
      </c>
      <c r="F16" s="2" t="s">
        <v>34</v>
      </c>
      <c r="G16" s="2" t="s">
        <v>35</v>
      </c>
    </row>
    <row r="17" spans="1:8" x14ac:dyDescent="0.2">
      <c r="A17" s="13" t="s">
        <v>674</v>
      </c>
      <c r="B17" s="13">
        <v>1</v>
      </c>
      <c r="F17" s="2" t="s">
        <v>37</v>
      </c>
      <c r="G17" s="2" t="s">
        <v>38</v>
      </c>
    </row>
    <row r="18" spans="1:8" x14ac:dyDescent="0.2">
      <c r="A18" s="13" t="s">
        <v>253</v>
      </c>
      <c r="B18" s="13">
        <v>1</v>
      </c>
      <c r="F18" s="2" t="s">
        <v>39</v>
      </c>
      <c r="G18" s="2" t="s">
        <v>40</v>
      </c>
    </row>
    <row r="19" spans="1:8" x14ac:dyDescent="0.2">
      <c r="F19" s="2" t="s">
        <v>41</v>
      </c>
      <c r="G19" s="2" t="s">
        <v>42</v>
      </c>
    </row>
    <row r="20" spans="1:8" x14ac:dyDescent="0.2">
      <c r="F20" s="2" t="s">
        <v>43</v>
      </c>
      <c r="G20" s="2" t="s">
        <v>44</v>
      </c>
    </row>
    <row r="21" spans="1:8" ht="15.75" customHeight="1" x14ac:dyDescent="0.2">
      <c r="A21" s="13"/>
      <c r="B21" s="13" t="s">
        <v>706</v>
      </c>
      <c r="C21" s="13" t="s">
        <v>364</v>
      </c>
      <c r="F21" s="2" t="s">
        <v>45</v>
      </c>
      <c r="G21" s="2" t="s">
        <v>46</v>
      </c>
    </row>
    <row r="22" spans="1:8" ht="15.75" customHeight="1" x14ac:dyDescent="0.2">
      <c r="A22" s="13" t="s">
        <v>73</v>
      </c>
      <c r="B22" s="13">
        <v>25</v>
      </c>
      <c r="C22" s="13">
        <v>28</v>
      </c>
      <c r="F22" s="2" t="s">
        <v>47</v>
      </c>
      <c r="G22" s="2" t="s">
        <v>48</v>
      </c>
    </row>
    <row r="23" spans="1:8" ht="15.75" customHeight="1" x14ac:dyDescent="0.2">
      <c r="A23" s="13" t="s">
        <v>312</v>
      </c>
      <c r="B23" s="13">
        <v>298</v>
      </c>
      <c r="C23" s="13">
        <v>265</v>
      </c>
      <c r="F23" s="2" t="s">
        <v>49</v>
      </c>
      <c r="G23" s="2" t="s">
        <v>50</v>
      </c>
    </row>
    <row r="24" spans="1:8" ht="15.75" customHeight="1" x14ac:dyDescent="0.2">
      <c r="F24" s="2" t="s">
        <v>51</v>
      </c>
      <c r="G24" s="2" t="s">
        <v>52</v>
      </c>
      <c r="H24" t="b">
        <v>1</v>
      </c>
    </row>
    <row r="25" spans="1:8" ht="15.75" customHeight="1" x14ac:dyDescent="0.2">
      <c r="F25" s="2" t="s">
        <v>53</v>
      </c>
      <c r="G25" s="2" t="s">
        <v>54</v>
      </c>
    </row>
    <row r="26" spans="1:8" ht="15.75" customHeight="1" x14ac:dyDescent="0.2">
      <c r="F26" s="2" t="s">
        <v>55</v>
      </c>
      <c r="G26" s="2" t="s">
        <v>56</v>
      </c>
    </row>
    <row r="27" spans="1:8" ht="15.75" customHeight="1" x14ac:dyDescent="0.2">
      <c r="A27" s="16" t="s">
        <v>711</v>
      </c>
      <c r="F27" s="2" t="s">
        <v>57</v>
      </c>
      <c r="G27" s="2" t="s">
        <v>58</v>
      </c>
    </row>
    <row r="28" spans="1:8" ht="15.75" customHeight="1" x14ac:dyDescent="0.2">
      <c r="A28" t="s">
        <v>710</v>
      </c>
      <c r="F28" s="2" t="s">
        <v>59</v>
      </c>
      <c r="G28" s="2" t="s">
        <v>60</v>
      </c>
    </row>
    <row r="29" spans="1:8" ht="15.75" customHeight="1" x14ac:dyDescent="0.2">
      <c r="F29" s="2" t="s">
        <v>61</v>
      </c>
      <c r="G29" s="2" t="s">
        <v>62</v>
      </c>
    </row>
    <row r="30" spans="1:8" ht="15.75" customHeight="1" x14ac:dyDescent="0.2">
      <c r="F30" s="2" t="s">
        <v>63</v>
      </c>
      <c r="G30" s="2" t="s">
        <v>64</v>
      </c>
    </row>
    <row r="31" spans="1:8" ht="15.75" customHeight="1" x14ac:dyDescent="0.2">
      <c r="A31" s="12"/>
      <c r="F31" s="2" t="s">
        <v>65</v>
      </c>
      <c r="G31" s="2" t="s">
        <v>66</v>
      </c>
    </row>
    <row r="32" spans="1:8" ht="15.75" customHeight="1" x14ac:dyDescent="0.2">
      <c r="A32" s="71" t="s">
        <v>713</v>
      </c>
      <c r="F32" s="2" t="s">
        <v>67</v>
      </c>
      <c r="G32" s="2" t="s">
        <v>68</v>
      </c>
    </row>
    <row r="33" spans="1:7" ht="15.75" customHeight="1" x14ac:dyDescent="0.2">
      <c r="F33" s="2" t="s">
        <v>69</v>
      </c>
      <c r="G33" s="2" t="s">
        <v>70</v>
      </c>
    </row>
    <row r="34" spans="1:7" ht="15.75" customHeight="1" x14ac:dyDescent="0.2">
      <c r="A34" s="16" t="s">
        <v>714</v>
      </c>
      <c r="B34" s="12"/>
      <c r="C34" s="12"/>
      <c r="F34" s="2" t="s">
        <v>71</v>
      </c>
      <c r="G34" s="2" t="s">
        <v>72</v>
      </c>
    </row>
    <row r="35" spans="1:7" ht="15.75" customHeight="1" x14ac:dyDescent="0.2">
      <c r="A35" s="13"/>
      <c r="D35" s="14"/>
      <c r="F35" s="2" t="s">
        <v>74</v>
      </c>
      <c r="G35" s="2" t="s">
        <v>75</v>
      </c>
    </row>
    <row r="36" spans="1:7" ht="15.75" customHeight="1" x14ac:dyDescent="0.2">
      <c r="A36" s="13"/>
      <c r="D36" s="14"/>
      <c r="F36" s="2" t="s">
        <v>76</v>
      </c>
      <c r="G36" s="2" t="s">
        <v>77</v>
      </c>
    </row>
    <row r="37" spans="1:7" ht="15.75" customHeight="1" x14ac:dyDescent="0.2">
      <c r="F37" s="2" t="s">
        <v>78</v>
      </c>
      <c r="G37" s="2" t="s">
        <v>79</v>
      </c>
    </row>
    <row r="38" spans="1:7" ht="15.75" customHeight="1" x14ac:dyDescent="0.2">
      <c r="F38" s="2" t="s">
        <v>80</v>
      </c>
      <c r="G38" s="2" t="s">
        <v>81</v>
      </c>
    </row>
    <row r="39" spans="1:7" ht="15.75" customHeight="1" x14ac:dyDescent="0.2">
      <c r="F39" s="2" t="s">
        <v>82</v>
      </c>
      <c r="G39" s="2" t="s">
        <v>83</v>
      </c>
    </row>
    <row r="40" spans="1:7" ht="15.75" customHeight="1" x14ac:dyDescent="0.2">
      <c r="F40" s="2" t="s">
        <v>84</v>
      </c>
      <c r="G40" s="2" t="s">
        <v>85</v>
      </c>
    </row>
    <row r="41" spans="1:7" ht="15.75" customHeight="1" x14ac:dyDescent="0.2">
      <c r="B41" s="12"/>
      <c r="F41" s="2" t="s">
        <v>86</v>
      </c>
      <c r="G41" s="2" t="s">
        <v>87</v>
      </c>
    </row>
    <row r="42" spans="1:7" ht="15.75" customHeight="1" x14ac:dyDescent="0.2">
      <c r="F42" s="2" t="s">
        <v>88</v>
      </c>
      <c r="G42" s="2" t="s">
        <v>89</v>
      </c>
    </row>
    <row r="43" spans="1:7" ht="15.75" customHeight="1" x14ac:dyDescent="0.2">
      <c r="F43" s="2" t="s">
        <v>90</v>
      </c>
      <c r="G43" s="2" t="s">
        <v>91</v>
      </c>
    </row>
    <row r="44" spans="1:7" ht="15.75" customHeight="1" x14ac:dyDescent="0.2">
      <c r="F44" s="2" t="s">
        <v>92</v>
      </c>
      <c r="G44" s="2" t="s">
        <v>93</v>
      </c>
    </row>
    <row r="45" spans="1:7" ht="15.75" customHeight="1" x14ac:dyDescent="0.2">
      <c r="A45" s="13"/>
      <c r="B45" s="13"/>
      <c r="F45" s="2" t="s">
        <v>94</v>
      </c>
      <c r="G45" s="2" t="s">
        <v>95</v>
      </c>
    </row>
    <row r="46" spans="1:7" ht="15.75" customHeight="1" x14ac:dyDescent="0.2">
      <c r="A46" s="13"/>
      <c r="B46" s="13"/>
      <c r="F46" s="2" t="s">
        <v>96</v>
      </c>
      <c r="G46" s="2" t="s">
        <v>97</v>
      </c>
    </row>
    <row r="47" spans="1:7" ht="15.75" customHeight="1" x14ac:dyDescent="0.2">
      <c r="A47" s="13"/>
      <c r="B47" s="13"/>
      <c r="F47" s="2" t="s">
        <v>98</v>
      </c>
      <c r="G47" s="2" t="s">
        <v>99</v>
      </c>
    </row>
    <row r="48" spans="1:7" ht="15.75" customHeight="1" x14ac:dyDescent="0.2">
      <c r="F48" s="2" t="s">
        <v>100</v>
      </c>
      <c r="G48" s="2" t="s">
        <v>101</v>
      </c>
    </row>
    <row r="49" spans="1:7" ht="15.75" customHeight="1" x14ac:dyDescent="0.2">
      <c r="F49" s="2" t="s">
        <v>102</v>
      </c>
      <c r="G49" s="2" t="s">
        <v>103</v>
      </c>
    </row>
    <row r="50" spans="1:7" ht="15.75" customHeight="1" x14ac:dyDescent="0.2">
      <c r="F50" s="2" t="s">
        <v>1</v>
      </c>
      <c r="G50" s="2" t="s">
        <v>104</v>
      </c>
    </row>
    <row r="51" spans="1:7" ht="15.75" customHeight="1" x14ac:dyDescent="0.2">
      <c r="F51" s="2" t="s">
        <v>105</v>
      </c>
      <c r="G51" s="2" t="s">
        <v>106</v>
      </c>
    </row>
    <row r="52" spans="1:7" ht="15.75" customHeight="1" x14ac:dyDescent="0.15"/>
    <row r="53" spans="1:7" ht="15.75" customHeight="1" x14ac:dyDescent="0.15"/>
    <row r="54" spans="1:7" ht="15.75" customHeight="1" x14ac:dyDescent="0.15"/>
    <row r="55" spans="1:7" ht="15.75" customHeight="1" x14ac:dyDescent="0.15"/>
    <row r="56" spans="1:7" ht="15.75" customHeight="1" x14ac:dyDescent="0.15">
      <c r="A56" s="16"/>
    </row>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baseColWidth="10" defaultColWidth="9" defaultRowHeight="15" x14ac:dyDescent="0.2"/>
  <cols>
    <col min="1" max="1" width="46.1640625" style="9" customWidth="1"/>
    <col min="2" max="2" width="9" style="9" customWidth="1"/>
    <col min="3" max="3" width="20" style="9" customWidth="1"/>
    <col min="4" max="8" width="9" style="9" customWidth="1"/>
    <col min="9" max="9" width="20.6640625" style="9" customWidth="1"/>
    <col min="10" max="10" width="4.1640625" style="9" customWidth="1"/>
    <col min="11" max="11" width="24.1640625" style="9" customWidth="1"/>
    <col min="12" max="12" width="18.6640625" style="9" customWidth="1"/>
    <col min="13" max="13" width="13.6640625" style="9" customWidth="1"/>
    <col min="14" max="14" width="9" style="9" customWidth="1"/>
    <col min="15" max="16384" width="9" style="9"/>
  </cols>
  <sheetData>
    <row r="1" spans="1:17" x14ac:dyDescent="0.2">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workbookViewId="0">
      <selection activeCell="G24" sqref="G24"/>
    </sheetView>
  </sheetViews>
  <sheetFormatPr baseColWidth="10" defaultColWidth="9" defaultRowHeight="15" x14ac:dyDescent="0.2"/>
  <cols>
    <col min="1" max="1" width="28.83203125" style="23" customWidth="1"/>
    <col min="2" max="2" width="9" style="22"/>
    <col min="3" max="5" width="9" style="21"/>
    <col min="6" max="6" width="19.5" style="22" bestFit="1" customWidth="1"/>
    <col min="7" max="7" width="15.6640625" style="22" bestFit="1" customWidth="1"/>
    <col min="8" max="8" width="13.1640625" style="22" bestFit="1" customWidth="1"/>
    <col min="9" max="9" width="9" style="22"/>
    <col min="10" max="10" width="27.83203125" style="22" bestFit="1" customWidth="1"/>
    <col min="11" max="11" width="10.5" style="22" bestFit="1" customWidth="1"/>
    <col min="12" max="16384" width="9" style="22"/>
  </cols>
  <sheetData>
    <row r="1" spans="1:12" x14ac:dyDescent="0.2">
      <c r="A1" s="19"/>
    </row>
    <row r="2" spans="1:12" x14ac:dyDescent="0.2">
      <c r="A2" s="66" t="s">
        <v>36</v>
      </c>
      <c r="G2" s="29"/>
    </row>
    <row r="3" spans="1:12" x14ac:dyDescent="0.2">
      <c r="A3" s="20"/>
      <c r="G3" s="26"/>
      <c r="J3" s="24" t="s">
        <v>712</v>
      </c>
      <c r="L3" s="24" t="str">
        <f>About!B2</f>
        <v>CO</v>
      </c>
    </row>
    <row r="4" spans="1:12" x14ac:dyDescent="0.2">
      <c r="B4" s="24" t="s">
        <v>253</v>
      </c>
      <c r="C4" s="18" t="s">
        <v>73</v>
      </c>
      <c r="D4" s="18" t="s">
        <v>312</v>
      </c>
      <c r="E4" s="18"/>
      <c r="F4" s="27" t="s">
        <v>707</v>
      </c>
      <c r="G4" s="27" t="s">
        <v>708</v>
      </c>
      <c r="H4" s="27" t="s">
        <v>709</v>
      </c>
    </row>
    <row r="5" spans="1:12" x14ac:dyDescent="0.2">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10297654432314.801</v>
      </c>
      <c r="L5" s="22" t="b">
        <f>K5=BLAPE!F2</f>
        <v>0</v>
      </c>
    </row>
    <row r="6" spans="1:12" x14ac:dyDescent="0.2">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41181870191.280006</v>
      </c>
      <c r="L6" s="22" t="b">
        <f>K6=BLAPE!F11</f>
        <v>1</v>
      </c>
    </row>
    <row r="7" spans="1:12" x14ac:dyDescent="0.2">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2141461884.738255</v>
      </c>
      <c r="L7" s="22" t="b">
        <f>K7=BLAPE!F12</f>
        <v>1</v>
      </c>
    </row>
    <row r="8" spans="1:12" x14ac:dyDescent="0.2">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
      <c r="A55" s="67" t="s">
        <v>106</v>
      </c>
      <c r="B55" s="25">
        <f>SUMIFS(EPA_GHG!$100:$100,EPA_GHG!$2:$2,$A55)-SUM(C55:D55)</f>
        <v>4.2007129099852998</v>
      </c>
      <c r="C55" s="25">
        <f>SUMIFS(EPA_GHG!$97:$97,EPA_GHG!$2:$2,$A55)</f>
        <v>0.44846924815280004</v>
      </c>
      <c r="D55" s="25">
        <f>SUMIFS(EPA_GHG!$98:$98,EPA_GHG!$2:$2,$A55)</f>
        <v>0.217086324458</v>
      </c>
    </row>
    <row r="56" spans="1:8" x14ac:dyDescent="0.2">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baseColWidth="10" defaultColWidth="9" defaultRowHeight="15" x14ac:dyDescent="0.2"/>
  <cols>
    <col min="1" max="2" width="9" style="32"/>
    <col min="3" max="3" width="28.1640625" style="33" customWidth="1"/>
    <col min="4" max="4" width="42" style="32" customWidth="1"/>
    <col min="5" max="5" width="9" style="32"/>
    <col min="6" max="6" width="8.33203125" style="32" bestFit="1" customWidth="1"/>
    <col min="7" max="16384" width="9" style="32"/>
  </cols>
  <sheetData>
    <row r="1" spans="1:66" x14ac:dyDescent="0.2">
      <c r="C1" s="33" t="s">
        <v>656</v>
      </c>
      <c r="D1" s="34" t="s">
        <v>657</v>
      </c>
    </row>
    <row r="2" spans="1:66" x14ac:dyDescent="0.2">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 x14ac:dyDescent="0.2">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 x14ac:dyDescent="0.2">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 x14ac:dyDescent="0.2">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 x14ac:dyDescent="0.2">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 x14ac:dyDescent="0.2">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 x14ac:dyDescent="0.2">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 x14ac:dyDescent="0.2">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 x14ac:dyDescent="0.2">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6" thickBot="1" x14ac:dyDescent="0.25">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7" x14ac:dyDescent="0.2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7" x14ac:dyDescent="0.2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6" thickBot="1" x14ac:dyDescent="0.25">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7" thickTop="1" thickBot="1" x14ac:dyDescent="0.25">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
      <c r="A102" s="55"/>
      <c r="D102" s="56" t="s">
        <v>693</v>
      </c>
      <c r="E102" s="55"/>
      <c r="F102" s="55"/>
      <c r="G102" s="38"/>
    </row>
    <row r="103" spans="1:66" ht="15" customHeight="1" x14ac:dyDescent="0.2">
      <c r="A103" s="57"/>
      <c r="D103" s="58" t="s">
        <v>412</v>
      </c>
      <c r="E103" s="57"/>
      <c r="F103" s="57"/>
      <c r="G103" s="38"/>
    </row>
    <row r="104" spans="1:66" ht="17" x14ac:dyDescent="0.25">
      <c r="D104" s="59" t="s">
        <v>694</v>
      </c>
      <c r="G104" s="38"/>
    </row>
    <row r="105" spans="1:66" x14ac:dyDescent="0.2">
      <c r="D105" s="59" t="s">
        <v>411</v>
      </c>
      <c r="G105" s="38"/>
    </row>
    <row r="106" spans="1:66" ht="15" customHeight="1" x14ac:dyDescent="0.2">
      <c r="A106" s="60"/>
      <c r="D106" s="61" t="s">
        <v>695</v>
      </c>
      <c r="E106" s="60"/>
      <c r="F106" s="60"/>
      <c r="G106" s="38"/>
    </row>
    <row r="107" spans="1:66" ht="15" customHeight="1" x14ac:dyDescent="0.2">
      <c r="A107" s="62"/>
      <c r="D107" s="61" t="s">
        <v>696</v>
      </c>
      <c r="E107" s="62"/>
      <c r="F107" s="62"/>
      <c r="G107" s="38"/>
    </row>
    <row r="108" spans="1:66" ht="15" customHeight="1" x14ac:dyDescent="0.25">
      <c r="A108" s="60"/>
      <c r="D108" s="61" t="s">
        <v>697</v>
      </c>
      <c r="E108" s="60"/>
      <c r="F108" s="60"/>
      <c r="G108" s="38"/>
    </row>
    <row r="109" spans="1:66" ht="15" customHeight="1" x14ac:dyDescent="0.2">
      <c r="A109" s="63"/>
      <c r="D109" s="59" t="s">
        <v>698</v>
      </c>
      <c r="E109" s="63"/>
      <c r="F109" s="63"/>
      <c r="G109" s="38"/>
    </row>
    <row r="110" spans="1:66" ht="15" customHeight="1" x14ac:dyDescent="0.2">
      <c r="A110" s="60"/>
      <c r="D110" s="61" t="s">
        <v>699</v>
      </c>
      <c r="E110" s="60"/>
      <c r="F110" s="60"/>
      <c r="G110" s="38"/>
    </row>
    <row r="111" spans="1:66" ht="15" customHeight="1" x14ac:dyDescent="0.25">
      <c r="A111" s="57"/>
      <c r="D111" s="61" t="s">
        <v>700</v>
      </c>
      <c r="E111" s="57"/>
      <c r="F111" s="57"/>
      <c r="G111" s="38"/>
    </row>
    <row r="112" spans="1:66" ht="15" customHeight="1" x14ac:dyDescent="0.25">
      <c r="A112" s="60"/>
      <c r="D112" s="64" t="s">
        <v>701</v>
      </c>
      <c r="E112" s="60"/>
      <c r="F112" s="60"/>
      <c r="G112" s="38"/>
    </row>
    <row r="113" spans="1:7" ht="15" customHeight="1" x14ac:dyDescent="0.25">
      <c r="A113" s="60"/>
      <c r="D113" s="64" t="s">
        <v>702</v>
      </c>
      <c r="E113" s="60"/>
      <c r="F113" s="60"/>
      <c r="G113" s="38"/>
    </row>
    <row r="114" spans="1:7" ht="17" x14ac:dyDescent="0.2">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workbookViewId="0">
      <selection activeCell="C70" sqref="C70"/>
    </sheetView>
  </sheetViews>
  <sheetFormatPr baseColWidth="10" defaultColWidth="9" defaultRowHeight="15" x14ac:dyDescent="0.2"/>
  <cols>
    <col min="1" max="1" width="35.5" style="30" customWidth="1"/>
    <col min="2" max="2" width="9" style="30"/>
    <col min="3" max="3" width="82.83203125" style="30" bestFit="1" customWidth="1"/>
    <col min="4" max="16384" width="9" style="30"/>
  </cols>
  <sheetData>
    <row r="1" spans="1:38" x14ac:dyDescent="0.2">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tabSelected="1" workbookViewId="0">
      <selection activeCell="AL5" sqref="AL5"/>
    </sheetView>
  </sheetViews>
  <sheetFormatPr baseColWidth="10" defaultColWidth="12.6640625" defaultRowHeight="15" customHeight="1" x14ac:dyDescent="0.15"/>
  <cols>
    <col min="1" max="1" width="14.6640625" customWidth="1"/>
    <col min="2" max="17" width="9.83203125" customWidth="1"/>
    <col min="18" max="34" width="7.6640625" customWidth="1"/>
    <col min="35" max="36" width="9.5" customWidth="1"/>
    <col min="37" max="37" width="10.1640625" customWidth="1"/>
  </cols>
  <sheetData>
    <row r="1" spans="1:37" x14ac:dyDescent="0.2">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
      <c r="A2" s="2" t="s">
        <v>351</v>
      </c>
      <c r="B2" s="8">
        <v>0</v>
      </c>
      <c r="C2" s="8">
        <v>0</v>
      </c>
      <c r="D2" s="8">
        <v>0</v>
      </c>
      <c r="E2" s="8">
        <v>0</v>
      </c>
      <c r="F2" s="70">
        <f>SUMIFS(summary!$F:$F,summary!$A:$A,About!$B$2)*1.06</f>
        <v>10915513698253.689</v>
      </c>
      <c r="G2" s="70">
        <f>SUMIFS(summary!$F:$F,summary!$A:$A,About!$B$2)*1.06</f>
        <v>10915513698253.689</v>
      </c>
      <c r="H2" s="70">
        <f>SUMIFS(summary!$F:$F,summary!$A:$A,About!$B$2)*1.06</f>
        <v>10915513698253.689</v>
      </c>
      <c r="I2" s="70">
        <f>SUMIFS(summary!$F:$F,summary!$A:$A,About!$B$2)*1.06</f>
        <v>10915513698253.689</v>
      </c>
      <c r="J2" s="70">
        <f>SUMIFS(summary!$F:$F,summary!$A:$A,About!$B$2)*1.06</f>
        <v>10915513698253.689</v>
      </c>
      <c r="K2" s="70">
        <f>SUMIFS(summary!$F:$F,summary!$A:$A,About!$B$2)*1.06</f>
        <v>10915513698253.689</v>
      </c>
      <c r="L2" s="70">
        <f>SUMIFS(summary!$F:$F,summary!$A:$A,About!$B$2)*1.06</f>
        <v>10915513698253.689</v>
      </c>
      <c r="M2" s="70">
        <f>SUMIFS(summary!$F:$F,summary!$A:$A,About!$B$2)*1.06</f>
        <v>10915513698253.689</v>
      </c>
      <c r="N2" s="70">
        <f>SUMIFS(summary!$F:$F,summary!$A:$A,About!$B$2)*1.06</f>
        <v>10915513698253.689</v>
      </c>
      <c r="O2" s="70">
        <f>SUMIFS(summary!$F:$F,summary!$A:$A,About!$B$2)*1.06</f>
        <v>10915513698253.689</v>
      </c>
      <c r="P2" s="70">
        <f>SUMIFS(summary!$F:$F,summary!$A:$A,About!$B$2)*1.06</f>
        <v>10915513698253.689</v>
      </c>
      <c r="Q2" s="70">
        <f>SUMIFS(summary!$F:$F,summary!$A:$A,About!$B$2)*1.06</f>
        <v>10915513698253.689</v>
      </c>
      <c r="R2" s="70">
        <f>SUMIFS(summary!$F:$F,summary!$A:$A,About!$B$2)*1.06</f>
        <v>10915513698253.689</v>
      </c>
      <c r="S2" s="70">
        <f>SUMIFS(summary!$F:$F,summary!$A:$A,About!$B$2)*1.06</f>
        <v>10915513698253.689</v>
      </c>
      <c r="T2" s="70">
        <f>SUMIFS(summary!$F:$F,summary!$A:$A,About!$B$2)*1.06</f>
        <v>10915513698253.689</v>
      </c>
      <c r="U2" s="70">
        <f>SUMIFS(summary!$F:$F,summary!$A:$A,About!$B$2)*1.06</f>
        <v>10915513698253.689</v>
      </c>
      <c r="V2" s="70">
        <f>SUMIFS(summary!$F:$F,summary!$A:$A,About!$B$2)*1.06</f>
        <v>10915513698253.689</v>
      </c>
      <c r="W2" s="70">
        <f>SUMIFS(summary!$F:$F,summary!$A:$A,About!$B$2)*1.06</f>
        <v>10915513698253.689</v>
      </c>
      <c r="X2" s="70">
        <f>SUMIFS(summary!$F:$F,summary!$A:$A,About!$B$2)*1.06</f>
        <v>10915513698253.689</v>
      </c>
      <c r="Y2" s="70">
        <f>SUMIFS(summary!$F:$F,summary!$A:$A,About!$B$2)*1.06</f>
        <v>10915513698253.689</v>
      </c>
      <c r="Z2" s="70">
        <f>SUMIFS(summary!$F:$F,summary!$A:$A,About!$B$2)*1.06</f>
        <v>10915513698253.689</v>
      </c>
      <c r="AA2" s="70">
        <f>SUMIFS(summary!$F:$F,summary!$A:$A,About!$B$2)*1.06</f>
        <v>10915513698253.689</v>
      </c>
      <c r="AB2" s="70">
        <f>SUMIFS(summary!$F:$F,summary!$A:$A,About!$B$2)*1.06</f>
        <v>10915513698253.689</v>
      </c>
      <c r="AC2" s="70">
        <f>SUMIFS(summary!$F:$F,summary!$A:$A,About!$B$2)*1.06</f>
        <v>10915513698253.689</v>
      </c>
      <c r="AD2" s="70">
        <f>SUMIFS(summary!$F:$F,summary!$A:$A,About!$B$2)*1.06</f>
        <v>10915513698253.689</v>
      </c>
      <c r="AE2" s="70">
        <f>SUMIFS(summary!$F:$F,summary!$A:$A,About!$B$2)*1.06</f>
        <v>10915513698253.689</v>
      </c>
      <c r="AF2" s="70">
        <f>SUMIFS(summary!$F:$F,summary!$A:$A,About!$B$2)*1.06</f>
        <v>10915513698253.689</v>
      </c>
      <c r="AG2" s="70">
        <f>SUMIFS(summary!$F:$F,summary!$A:$A,About!$B$2)*1.06</f>
        <v>10915513698253.689</v>
      </c>
      <c r="AH2" s="70">
        <f>SUMIFS(summary!$F:$F,summary!$A:$A,About!$B$2)*1.06</f>
        <v>10915513698253.689</v>
      </c>
      <c r="AI2" s="70">
        <f>SUMIFS(summary!$F:$F,summary!$A:$A,About!$B$2)*1.06</f>
        <v>10915513698253.689</v>
      </c>
      <c r="AJ2" s="70">
        <f>SUMIFS(summary!$F:$F,summary!$A:$A,About!$B$2)*1.06</f>
        <v>10915513698253.689</v>
      </c>
      <c r="AK2" s="70">
        <f>SUMIFS(summary!$F:$F,summary!$A:$A,About!$B$2)*1.06</f>
        <v>10915513698253.689</v>
      </c>
    </row>
    <row r="3" spans="1:37" x14ac:dyDescent="0.2">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
      <c r="A11" s="2" t="s">
        <v>360</v>
      </c>
      <c r="B11" s="8">
        <v>0</v>
      </c>
      <c r="C11" s="8">
        <v>0</v>
      </c>
      <c r="D11" s="8">
        <v>0</v>
      </c>
      <c r="E11" s="8">
        <v>0</v>
      </c>
      <c r="F11" s="8">
        <f>SUMIFS(summary!$G:$G,summary!$A:$A,About!$B$2)</f>
        <v>41181870191.280006</v>
      </c>
      <c r="G11" s="8">
        <f>SUMIFS(summary!$G:$G,summary!$A:$A,About!$B$2)</f>
        <v>41181870191.280006</v>
      </c>
      <c r="H11" s="8">
        <f>SUMIFS(summary!$G:$G,summary!$A:$A,About!$B$2)</f>
        <v>41181870191.280006</v>
      </c>
      <c r="I11" s="8">
        <f>SUMIFS(summary!$G:$G,summary!$A:$A,About!$B$2)</f>
        <v>41181870191.280006</v>
      </c>
      <c r="J11" s="8">
        <f>SUMIFS(summary!$G:$G,summary!$A:$A,About!$B$2)</f>
        <v>41181870191.280006</v>
      </c>
      <c r="K11" s="8">
        <f>SUMIFS(summary!$G:$G,summary!$A:$A,About!$B$2)</f>
        <v>41181870191.280006</v>
      </c>
      <c r="L11" s="8">
        <f>SUMIFS(summary!$G:$G,summary!$A:$A,About!$B$2)</f>
        <v>41181870191.280006</v>
      </c>
      <c r="M11" s="8">
        <f>SUMIFS(summary!$G:$G,summary!$A:$A,About!$B$2)</f>
        <v>41181870191.280006</v>
      </c>
      <c r="N11" s="8">
        <f>SUMIFS(summary!$G:$G,summary!$A:$A,About!$B$2)</f>
        <v>41181870191.280006</v>
      </c>
      <c r="O11" s="8">
        <f>SUMIFS(summary!$G:$G,summary!$A:$A,About!$B$2)</f>
        <v>41181870191.280006</v>
      </c>
      <c r="P11" s="8">
        <f>SUMIFS(summary!$G:$G,summary!$A:$A,About!$B$2)</f>
        <v>41181870191.280006</v>
      </c>
      <c r="Q11" s="8">
        <f>SUMIFS(summary!$G:$G,summary!$A:$A,About!$B$2)</f>
        <v>41181870191.280006</v>
      </c>
      <c r="R11" s="8">
        <f>SUMIFS(summary!$G:$G,summary!$A:$A,About!$B$2)</f>
        <v>41181870191.280006</v>
      </c>
      <c r="S11" s="8">
        <f>SUMIFS(summary!$G:$G,summary!$A:$A,About!$B$2)</f>
        <v>41181870191.280006</v>
      </c>
      <c r="T11" s="8">
        <f>SUMIFS(summary!$G:$G,summary!$A:$A,About!$B$2)</f>
        <v>41181870191.280006</v>
      </c>
      <c r="U11" s="8">
        <f>SUMIFS(summary!$G:$G,summary!$A:$A,About!$B$2)</f>
        <v>41181870191.280006</v>
      </c>
      <c r="V11" s="8">
        <f>SUMIFS(summary!$G:$G,summary!$A:$A,About!$B$2)</f>
        <v>41181870191.280006</v>
      </c>
      <c r="W11" s="8">
        <f>SUMIFS(summary!$G:$G,summary!$A:$A,About!$B$2)</f>
        <v>41181870191.280006</v>
      </c>
      <c r="X11" s="8">
        <f>SUMIFS(summary!$G:$G,summary!$A:$A,About!$B$2)</f>
        <v>41181870191.280006</v>
      </c>
      <c r="Y11" s="8">
        <f>SUMIFS(summary!$G:$G,summary!$A:$A,About!$B$2)</f>
        <v>41181870191.280006</v>
      </c>
      <c r="Z11" s="8">
        <f>SUMIFS(summary!$G:$G,summary!$A:$A,About!$B$2)</f>
        <v>41181870191.280006</v>
      </c>
      <c r="AA11" s="8">
        <f>SUMIFS(summary!$G:$G,summary!$A:$A,About!$B$2)</f>
        <v>41181870191.280006</v>
      </c>
      <c r="AB11" s="8">
        <f>SUMIFS(summary!$G:$G,summary!$A:$A,About!$B$2)</f>
        <v>41181870191.280006</v>
      </c>
      <c r="AC11" s="8">
        <f>SUMIFS(summary!$G:$G,summary!$A:$A,About!$B$2)</f>
        <v>41181870191.280006</v>
      </c>
      <c r="AD11" s="8">
        <f>SUMIFS(summary!$G:$G,summary!$A:$A,About!$B$2)</f>
        <v>41181870191.280006</v>
      </c>
      <c r="AE11" s="8">
        <f>SUMIFS(summary!$G:$G,summary!$A:$A,About!$B$2)</f>
        <v>41181870191.280006</v>
      </c>
      <c r="AF11" s="8">
        <f>SUMIFS(summary!$G:$G,summary!$A:$A,About!$B$2)</f>
        <v>41181870191.280006</v>
      </c>
      <c r="AG11" s="8">
        <f>SUMIFS(summary!$G:$G,summary!$A:$A,About!$B$2)</f>
        <v>41181870191.280006</v>
      </c>
      <c r="AH11" s="8">
        <f>SUMIFS(summary!$G:$G,summary!$A:$A,About!$B$2)</f>
        <v>41181870191.280006</v>
      </c>
      <c r="AI11" s="8">
        <f>SUMIFS(summary!$G:$G,summary!$A:$A,About!$B$2)</f>
        <v>41181870191.280006</v>
      </c>
      <c r="AJ11" s="8">
        <f>SUMIFS(summary!$G:$G,summary!$A:$A,About!$B$2)</f>
        <v>41181870191.280006</v>
      </c>
      <c r="AK11" s="8">
        <f>SUMIFS(summary!$G:$G,summary!$A:$A,About!$B$2)</f>
        <v>41181870191.280006</v>
      </c>
    </row>
    <row r="12" spans="1:37" x14ac:dyDescent="0.2">
      <c r="A12" s="2" t="s">
        <v>361</v>
      </c>
      <c r="B12" s="8">
        <v>0</v>
      </c>
      <c r="C12" s="8">
        <v>0</v>
      </c>
      <c r="D12" s="8">
        <v>0</v>
      </c>
      <c r="E12" s="8">
        <v>0</v>
      </c>
      <c r="F12" s="8">
        <f>SUMIFS(summary!$H:$H,summary!$A:$A,About!$B$2)</f>
        <v>2141461884.738255</v>
      </c>
      <c r="G12" s="8">
        <f>SUMIFS(summary!$H:$H,summary!$A:$A,About!$B$2)</f>
        <v>2141461884.738255</v>
      </c>
      <c r="H12" s="8">
        <f>SUMIFS(summary!$H:$H,summary!$A:$A,About!$B$2)</f>
        <v>2141461884.738255</v>
      </c>
      <c r="I12" s="8">
        <f>SUMIFS(summary!$H:$H,summary!$A:$A,About!$B$2)</f>
        <v>2141461884.738255</v>
      </c>
      <c r="J12" s="8">
        <f>SUMIFS(summary!$H:$H,summary!$A:$A,About!$B$2)</f>
        <v>2141461884.738255</v>
      </c>
      <c r="K12" s="8">
        <f>SUMIFS(summary!$H:$H,summary!$A:$A,About!$B$2)</f>
        <v>2141461884.738255</v>
      </c>
      <c r="L12" s="8">
        <f>SUMIFS(summary!$H:$H,summary!$A:$A,About!$B$2)</f>
        <v>2141461884.738255</v>
      </c>
      <c r="M12" s="8">
        <f>SUMIFS(summary!$H:$H,summary!$A:$A,About!$B$2)</f>
        <v>2141461884.738255</v>
      </c>
      <c r="N12" s="8">
        <f>SUMIFS(summary!$H:$H,summary!$A:$A,About!$B$2)</f>
        <v>2141461884.738255</v>
      </c>
      <c r="O12" s="8">
        <f>SUMIFS(summary!$H:$H,summary!$A:$A,About!$B$2)</f>
        <v>2141461884.738255</v>
      </c>
      <c r="P12" s="8">
        <f>SUMIFS(summary!$H:$H,summary!$A:$A,About!$B$2)</f>
        <v>2141461884.738255</v>
      </c>
      <c r="Q12" s="8">
        <f>SUMIFS(summary!$H:$H,summary!$A:$A,About!$B$2)</f>
        <v>2141461884.738255</v>
      </c>
      <c r="R12" s="8">
        <f>SUMIFS(summary!$H:$H,summary!$A:$A,About!$B$2)</f>
        <v>2141461884.738255</v>
      </c>
      <c r="S12" s="8">
        <f>SUMIFS(summary!$H:$H,summary!$A:$A,About!$B$2)</f>
        <v>2141461884.738255</v>
      </c>
      <c r="T12" s="8">
        <f>SUMIFS(summary!$H:$H,summary!$A:$A,About!$B$2)</f>
        <v>2141461884.738255</v>
      </c>
      <c r="U12" s="8">
        <f>SUMIFS(summary!$H:$H,summary!$A:$A,About!$B$2)</f>
        <v>2141461884.738255</v>
      </c>
      <c r="V12" s="8">
        <f>SUMIFS(summary!$H:$H,summary!$A:$A,About!$B$2)</f>
        <v>2141461884.738255</v>
      </c>
      <c r="W12" s="8">
        <f>SUMIFS(summary!$H:$H,summary!$A:$A,About!$B$2)</f>
        <v>2141461884.738255</v>
      </c>
      <c r="X12" s="8">
        <f>SUMIFS(summary!$H:$H,summary!$A:$A,About!$B$2)</f>
        <v>2141461884.738255</v>
      </c>
      <c r="Y12" s="8">
        <f>SUMIFS(summary!$H:$H,summary!$A:$A,About!$B$2)</f>
        <v>2141461884.738255</v>
      </c>
      <c r="Z12" s="8">
        <f>SUMIFS(summary!$H:$H,summary!$A:$A,About!$B$2)</f>
        <v>2141461884.738255</v>
      </c>
      <c r="AA12" s="8">
        <f>SUMIFS(summary!$H:$H,summary!$A:$A,About!$B$2)</f>
        <v>2141461884.738255</v>
      </c>
      <c r="AB12" s="8">
        <f>SUMIFS(summary!$H:$H,summary!$A:$A,About!$B$2)</f>
        <v>2141461884.738255</v>
      </c>
      <c r="AC12" s="8">
        <f>SUMIFS(summary!$H:$H,summary!$A:$A,About!$B$2)</f>
        <v>2141461884.738255</v>
      </c>
      <c r="AD12" s="8">
        <f>SUMIFS(summary!$H:$H,summary!$A:$A,About!$B$2)</f>
        <v>2141461884.738255</v>
      </c>
      <c r="AE12" s="8">
        <f>SUMIFS(summary!$H:$H,summary!$A:$A,About!$B$2)</f>
        <v>2141461884.738255</v>
      </c>
      <c r="AF12" s="8">
        <f>SUMIFS(summary!$H:$H,summary!$A:$A,About!$B$2)</f>
        <v>2141461884.738255</v>
      </c>
      <c r="AG12" s="8">
        <f>SUMIFS(summary!$H:$H,summary!$A:$A,About!$B$2)</f>
        <v>2141461884.738255</v>
      </c>
      <c r="AH12" s="8">
        <f>SUMIFS(summary!$H:$H,summary!$A:$A,About!$B$2)</f>
        <v>2141461884.738255</v>
      </c>
      <c r="AI12" s="8">
        <f>SUMIFS(summary!$H:$H,summary!$A:$A,About!$B$2)</f>
        <v>2141461884.738255</v>
      </c>
      <c r="AJ12" s="8">
        <f>SUMIFS(summary!$H:$H,summary!$A:$A,About!$B$2)</f>
        <v>2141461884.738255</v>
      </c>
      <c r="AK12" s="8">
        <f>SUMIFS(summary!$H:$H,summary!$A:$A,About!$B$2)</f>
        <v>2141461884.738255</v>
      </c>
    </row>
    <row r="13" spans="1:37" x14ac:dyDescent="0.2">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15">
      <c r="B16" s="15"/>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2015-08-06T00:31:42Z</dcterms:created>
  <dcterms:modified xsi:type="dcterms:W3CDTF">2023-08-30T19:11:08Z</dcterms:modified>
</cp:coreProperties>
</file>