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indst/BIFUbC/"/>
    </mc:Choice>
  </mc:AlternateContent>
  <xr:revisionPtr revIDLastSave="0" documentId="13_ncr:1_{6E79CDDC-02AD-DC4F-A39F-2738A79C9F79}" xr6:coauthVersionLast="47" xr6:coauthVersionMax="47" xr10:uidLastSave="{00000000-0000-0000-0000-000000000000}"/>
  <bookViews>
    <workbookView xWindow="0" yWindow="500" windowWidth="27740" windowHeight="15980" firstSheet="4" activeTab="5" xr2:uid="{00000000-000D-0000-FFFF-FFFF00000000}"/>
  </bookViews>
  <sheets>
    <sheet name="About" sheetId="1" r:id="rId1"/>
    <sheet name="E3 Oil + Gas Ext vs. Refi -- CO" sheetId="2" r:id="rId2"/>
    <sheet name="E3 Oil + Gas Ext vs. Refi -- NM" sheetId="3" r:id="rId3"/>
    <sheet name="E3 BIFUbC-natural-gas" sheetId="4" r:id="rId4"/>
    <sheet name="E3 BIFUbC-heavy-residual-oil" sheetId="5" r:id="rId5"/>
    <sheet name="Inds Energy Calibration" sheetId="16" r:id="rId6"/>
    <sheet name="BIFUbC-electricity-old" sheetId="18" r:id="rId7"/>
    <sheet name="BIFUbC-coal-old" sheetId="19" r:id="rId8"/>
    <sheet name="BIFUbC-natural-gas-old" sheetId="20" r:id="rId9"/>
    <sheet name="BIFUbC-crude-oil-old" sheetId="27" r:id="rId10"/>
    <sheet name="BIFUbC-biomass-old" sheetId="21" r:id="rId11"/>
    <sheet name="BIFUbC-petroleum-diesel-old" sheetId="22" r:id="rId12"/>
    <sheet name="BIFUbC-heat-old" sheetId="23" r:id="rId13"/>
    <sheet name="BIFUbC-hydrogen-old" sheetId="25" r:id="rId14"/>
    <sheet name="BIFUbC-LPG-propane-or-butan-old" sheetId="26" r:id="rId15"/>
    <sheet name="BIFUbC-electricity" sheetId="6" r:id="rId16"/>
    <sheet name="BIFUbC-coal" sheetId="7" r:id="rId17"/>
    <sheet name="BIFUbC-natural-gas" sheetId="8" r:id="rId18"/>
    <sheet name="BIFUbC-crude-oil" sheetId="12" r:id="rId19"/>
    <sheet name="BIFUbC-heavy-or-residual-oil" sheetId="13" r:id="rId20"/>
    <sheet name="BIFUbC-biomass" sheetId="9" r:id="rId21"/>
    <sheet name="BIFUbC-petroleum-diesel" sheetId="10" r:id="rId22"/>
    <sheet name="BIFUbC-heat" sheetId="11" r:id="rId23"/>
    <sheet name="BIFUbC-LPG-propane-or-butane" sheetId="14" r:id="rId24"/>
    <sheet name="BIFUbC-hydrogen" sheetId="15" r:id="rId25"/>
  </sheets>
  <definedNames>
    <definedName name="gal_per_barrel">About!$A$77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6" l="1"/>
  <c r="C24" i="6" s="1"/>
  <c r="F24" i="6"/>
  <c r="G24" i="6"/>
  <c r="H24" i="6"/>
  <c r="K24" i="6"/>
  <c r="M24" i="6"/>
  <c r="P24" i="6"/>
  <c r="R24" i="6"/>
  <c r="S24" i="6"/>
  <c r="V24" i="6"/>
  <c r="W24" i="6"/>
  <c r="AA24" i="6"/>
  <c r="AC24" i="6"/>
  <c r="AD24" i="6"/>
  <c r="AF24" i="6"/>
  <c r="C4" i="6"/>
  <c r="F4" i="6"/>
  <c r="G4" i="6"/>
  <c r="H4" i="6"/>
  <c r="I4" i="6"/>
  <c r="L4" i="6"/>
  <c r="N4" i="6"/>
  <c r="O4" i="6"/>
  <c r="P4" i="6"/>
  <c r="Q4" i="6"/>
  <c r="S4" i="6"/>
  <c r="T4" i="6"/>
  <c r="U4" i="6"/>
  <c r="V4" i="6"/>
  <c r="W4" i="6"/>
  <c r="X4" i="6"/>
  <c r="Y4" i="6"/>
  <c r="AA4" i="6"/>
  <c r="AB4" i="6"/>
  <c r="AC4" i="6"/>
  <c r="AD4" i="6"/>
  <c r="AE4" i="6"/>
  <c r="AF4" i="6"/>
  <c r="B4" i="6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B2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B4" i="15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B2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B4" i="11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B24" i="10"/>
  <c r="C4" i="10"/>
  <c r="D4" i="10"/>
  <c r="E4" i="10"/>
  <c r="E14" i="2" s="1"/>
  <c r="E81" i="2" s="1"/>
  <c r="F4" i="10"/>
  <c r="G4" i="10"/>
  <c r="G13" i="2" s="1"/>
  <c r="G80" i="2" s="1"/>
  <c r="H4" i="10"/>
  <c r="H14" i="2" s="1"/>
  <c r="H81" i="2" s="1"/>
  <c r="I4" i="10"/>
  <c r="I14" i="2" s="1"/>
  <c r="I81" i="2" s="1"/>
  <c r="J4" i="10"/>
  <c r="K4" i="10"/>
  <c r="L4" i="10"/>
  <c r="M4" i="10"/>
  <c r="M14" i="2" s="1"/>
  <c r="M81" i="2" s="1"/>
  <c r="N4" i="10"/>
  <c r="O4" i="10"/>
  <c r="O13" i="2" s="1"/>
  <c r="O80" i="2" s="1"/>
  <c r="P4" i="10"/>
  <c r="P14" i="2" s="1"/>
  <c r="P81" i="2" s="1"/>
  <c r="Q4" i="10"/>
  <c r="Q14" i="2" s="1"/>
  <c r="Q81" i="2" s="1"/>
  <c r="R4" i="10"/>
  <c r="S4" i="10"/>
  <c r="T4" i="10"/>
  <c r="U4" i="10"/>
  <c r="U14" i="2" s="1"/>
  <c r="U81" i="2" s="1"/>
  <c r="V4" i="10"/>
  <c r="W4" i="10"/>
  <c r="W13" i="2" s="1"/>
  <c r="W80" i="2" s="1"/>
  <c r="X4" i="10"/>
  <c r="X14" i="2" s="1"/>
  <c r="X81" i="2" s="1"/>
  <c r="Y4" i="10"/>
  <c r="Y14" i="2" s="1"/>
  <c r="Y81" i="2" s="1"/>
  <c r="Z4" i="10"/>
  <c r="AA4" i="10"/>
  <c r="AB4" i="10"/>
  <c r="AC4" i="10"/>
  <c r="AC14" i="2" s="1"/>
  <c r="AC81" i="2" s="1"/>
  <c r="AD4" i="10"/>
  <c r="AE4" i="10"/>
  <c r="AE13" i="2" s="1"/>
  <c r="AE80" i="2" s="1"/>
  <c r="AF4" i="10"/>
  <c r="AF14" i="2" s="1"/>
  <c r="AF81" i="2" s="1"/>
  <c r="B4" i="10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B2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B4" i="12"/>
  <c r="C24" i="8"/>
  <c r="D24" i="8"/>
  <c r="E24" i="8"/>
  <c r="F24" i="8"/>
  <c r="G24" i="8"/>
  <c r="G24" i="4" s="1"/>
  <c r="H24" i="8"/>
  <c r="H24" i="4" s="1"/>
  <c r="I24" i="8"/>
  <c r="J24" i="8"/>
  <c r="K24" i="8"/>
  <c r="L24" i="8"/>
  <c r="M24" i="8"/>
  <c r="N24" i="8"/>
  <c r="N24" i="4" s="1"/>
  <c r="O24" i="8"/>
  <c r="O24" i="4" s="1"/>
  <c r="P24" i="8"/>
  <c r="P24" i="4" s="1"/>
  <c r="Q24" i="8"/>
  <c r="R24" i="8"/>
  <c r="S24" i="8"/>
  <c r="T24" i="8"/>
  <c r="U24" i="8"/>
  <c r="V24" i="8"/>
  <c r="V24" i="4" s="1"/>
  <c r="W24" i="8"/>
  <c r="W24" i="4" s="1"/>
  <c r="X24" i="8"/>
  <c r="X24" i="4" s="1"/>
  <c r="Y24" i="8"/>
  <c r="Z24" i="8"/>
  <c r="AA24" i="8"/>
  <c r="AB24" i="8"/>
  <c r="AC24" i="8"/>
  <c r="AD24" i="8"/>
  <c r="AD24" i="4" s="1"/>
  <c r="AE24" i="8"/>
  <c r="AE24" i="4" s="1"/>
  <c r="AF24" i="8"/>
  <c r="AF24" i="4" s="1"/>
  <c r="B24" i="8"/>
  <c r="C4" i="8"/>
  <c r="D4" i="8"/>
  <c r="E4" i="8"/>
  <c r="F4" i="8"/>
  <c r="F4" i="4" s="1"/>
  <c r="G4" i="8"/>
  <c r="G4" i="4" s="1"/>
  <c r="H4" i="8"/>
  <c r="I4" i="8"/>
  <c r="I5" i="2" s="1"/>
  <c r="I72" i="2" s="1"/>
  <c r="J4" i="8"/>
  <c r="K4" i="8"/>
  <c r="L4" i="8"/>
  <c r="M4" i="8"/>
  <c r="N4" i="8"/>
  <c r="N4" i="4" s="1"/>
  <c r="O4" i="8"/>
  <c r="O4" i="4" s="1"/>
  <c r="P4" i="8"/>
  <c r="Q4" i="8"/>
  <c r="Q5" i="2" s="1"/>
  <c r="Q72" i="2" s="1"/>
  <c r="R4" i="8"/>
  <c r="S4" i="8"/>
  <c r="T4" i="8"/>
  <c r="U4" i="8"/>
  <c r="V4" i="8"/>
  <c r="V4" i="4" s="1"/>
  <c r="W4" i="8"/>
  <c r="W4" i="4" s="1"/>
  <c r="X4" i="8"/>
  <c r="Y4" i="8"/>
  <c r="Y5" i="2" s="1"/>
  <c r="Y72" i="2" s="1"/>
  <c r="Z4" i="8"/>
  <c r="AA4" i="8"/>
  <c r="AB4" i="8"/>
  <c r="AC4" i="8"/>
  <c r="AD4" i="8"/>
  <c r="AD4" i="4" s="1"/>
  <c r="AE4" i="8"/>
  <c r="AE6" i="2" s="1"/>
  <c r="AE73" i="2" s="1"/>
  <c r="AF4" i="8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4" i="7"/>
  <c r="B4" i="8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4" i="7"/>
  <c r="H14" i="16"/>
  <c r="H15" i="16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C24" i="4"/>
  <c r="AB24" i="4"/>
  <c r="AA24" i="4"/>
  <c r="Z24" i="4"/>
  <c r="Y24" i="4"/>
  <c r="U24" i="4"/>
  <c r="T24" i="4"/>
  <c r="S24" i="4"/>
  <c r="R24" i="4"/>
  <c r="Q24" i="4"/>
  <c r="M24" i="4"/>
  <c r="L24" i="4"/>
  <c r="K24" i="4"/>
  <c r="J24" i="4"/>
  <c r="I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C4" i="4"/>
  <c r="AB4" i="4"/>
  <c r="AA4" i="4"/>
  <c r="Z4" i="4"/>
  <c r="Y4" i="4"/>
  <c r="X4" i="4"/>
  <c r="U4" i="4"/>
  <c r="T4" i="4"/>
  <c r="S4" i="4"/>
  <c r="R4" i="4"/>
  <c r="Q4" i="4"/>
  <c r="P4" i="4"/>
  <c r="M4" i="4"/>
  <c r="L4" i="4"/>
  <c r="K4" i="4"/>
  <c r="J4" i="4"/>
  <c r="I4" i="4"/>
  <c r="H4" i="4"/>
  <c r="E4" i="4"/>
  <c r="D4" i="4"/>
  <c r="C4" i="4"/>
  <c r="B4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X95" i="2"/>
  <c r="B95" i="2"/>
  <c r="AD95" i="2" s="1"/>
  <c r="C91" i="2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D90" i="2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C90" i="2"/>
  <c r="B87" i="2"/>
  <c r="AF87" i="2" s="1"/>
  <c r="R80" i="2"/>
  <c r="O73" i="2"/>
  <c r="N72" i="2"/>
  <c r="AD14" i="2"/>
  <c r="AD81" i="2" s="1"/>
  <c r="AB14" i="2"/>
  <c r="AB81" i="2" s="1"/>
  <c r="AA14" i="2"/>
  <c r="AA81" i="2" s="1"/>
  <c r="Z14" i="2"/>
  <c r="Z81" i="2" s="1"/>
  <c r="V14" i="2"/>
  <c r="V81" i="2" s="1"/>
  <c r="T14" i="2"/>
  <c r="T81" i="2" s="1"/>
  <c r="S14" i="2"/>
  <c r="S81" i="2" s="1"/>
  <c r="R14" i="2"/>
  <c r="R81" i="2" s="1"/>
  <c r="N14" i="2"/>
  <c r="N81" i="2" s="1"/>
  <c r="L14" i="2"/>
  <c r="L81" i="2" s="1"/>
  <c r="K14" i="2"/>
  <c r="K81" i="2" s="1"/>
  <c r="J14" i="2"/>
  <c r="J81" i="2" s="1"/>
  <c r="F14" i="2"/>
  <c r="F81" i="2" s="1"/>
  <c r="D14" i="2"/>
  <c r="D81" i="2" s="1"/>
  <c r="C14" i="2"/>
  <c r="C81" i="2" s="1"/>
  <c r="B14" i="2"/>
  <c r="B81" i="2" s="1"/>
  <c r="AD13" i="2"/>
  <c r="AD80" i="2" s="1"/>
  <c r="AC13" i="2"/>
  <c r="AC80" i="2" s="1"/>
  <c r="AB13" i="2"/>
  <c r="AB80" i="2" s="1"/>
  <c r="AA13" i="2"/>
  <c r="AA80" i="2" s="1"/>
  <c r="Z13" i="2"/>
  <c r="Z80" i="2" s="1"/>
  <c r="Y13" i="2"/>
  <c r="Y80" i="2" s="1"/>
  <c r="V13" i="2"/>
  <c r="V80" i="2" s="1"/>
  <c r="U13" i="2"/>
  <c r="U80" i="2" s="1"/>
  <c r="T13" i="2"/>
  <c r="T80" i="2" s="1"/>
  <c r="S13" i="2"/>
  <c r="S80" i="2" s="1"/>
  <c r="R13" i="2"/>
  <c r="Q13" i="2"/>
  <c r="Q80" i="2" s="1"/>
  <c r="P13" i="2"/>
  <c r="P80" i="2" s="1"/>
  <c r="N13" i="2"/>
  <c r="N80" i="2" s="1"/>
  <c r="M13" i="2"/>
  <c r="M80" i="2" s="1"/>
  <c r="L13" i="2"/>
  <c r="L80" i="2" s="1"/>
  <c r="K13" i="2"/>
  <c r="K80" i="2" s="1"/>
  <c r="J13" i="2"/>
  <c r="J80" i="2" s="1"/>
  <c r="I13" i="2"/>
  <c r="I80" i="2" s="1"/>
  <c r="H13" i="2"/>
  <c r="H80" i="2" s="1"/>
  <c r="F13" i="2"/>
  <c r="F80" i="2" s="1"/>
  <c r="E13" i="2"/>
  <c r="E80" i="2" s="1"/>
  <c r="D13" i="2"/>
  <c r="D80" i="2" s="1"/>
  <c r="C13" i="2"/>
  <c r="C80" i="2" s="1"/>
  <c r="B13" i="2"/>
  <c r="B94" i="2" s="1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6" i="2"/>
  <c r="AF73" i="2" s="1"/>
  <c r="AD6" i="2"/>
  <c r="AD73" i="2" s="1"/>
  <c r="AC6" i="2"/>
  <c r="AC73" i="2" s="1"/>
  <c r="AB6" i="2"/>
  <c r="AB73" i="2" s="1"/>
  <c r="AA6" i="2"/>
  <c r="AA73" i="2" s="1"/>
  <c r="Z6" i="2"/>
  <c r="Z73" i="2" s="1"/>
  <c r="Y6" i="2"/>
  <c r="Y73" i="2" s="1"/>
  <c r="X6" i="2"/>
  <c r="X73" i="2" s="1"/>
  <c r="W6" i="2"/>
  <c r="W73" i="2" s="1"/>
  <c r="V6" i="2"/>
  <c r="V73" i="2" s="1"/>
  <c r="U6" i="2"/>
  <c r="U73" i="2" s="1"/>
  <c r="T6" i="2"/>
  <c r="T73" i="2" s="1"/>
  <c r="S6" i="2"/>
  <c r="S73" i="2" s="1"/>
  <c r="R6" i="2"/>
  <c r="R73" i="2" s="1"/>
  <c r="Q6" i="2"/>
  <c r="Q73" i="2" s="1"/>
  <c r="P6" i="2"/>
  <c r="P73" i="2" s="1"/>
  <c r="O6" i="2"/>
  <c r="N6" i="2"/>
  <c r="N73" i="2" s="1"/>
  <c r="M6" i="2"/>
  <c r="M73" i="2" s="1"/>
  <c r="L6" i="2"/>
  <c r="L73" i="2" s="1"/>
  <c r="K6" i="2"/>
  <c r="K73" i="2" s="1"/>
  <c r="J6" i="2"/>
  <c r="J73" i="2" s="1"/>
  <c r="I6" i="2"/>
  <c r="I73" i="2" s="1"/>
  <c r="H6" i="2"/>
  <c r="H73" i="2" s="1"/>
  <c r="G6" i="2"/>
  <c r="G73" i="2" s="1"/>
  <c r="F6" i="2"/>
  <c r="F73" i="2" s="1"/>
  <c r="E6" i="2"/>
  <c r="E73" i="2" s="1"/>
  <c r="D6" i="2"/>
  <c r="D73" i="2" s="1"/>
  <c r="C6" i="2"/>
  <c r="C73" i="2" s="1"/>
  <c r="B6" i="2"/>
  <c r="B73" i="2" s="1"/>
  <c r="AF5" i="2"/>
  <c r="AF72" i="2" s="1"/>
  <c r="AE5" i="2"/>
  <c r="AE72" i="2" s="1"/>
  <c r="AD5" i="2"/>
  <c r="AD72" i="2" s="1"/>
  <c r="AC5" i="2"/>
  <c r="AC72" i="2" s="1"/>
  <c r="AB5" i="2"/>
  <c r="AB72" i="2" s="1"/>
  <c r="AA5" i="2"/>
  <c r="AA72" i="2" s="1"/>
  <c r="Z5" i="2"/>
  <c r="Z72" i="2" s="1"/>
  <c r="X5" i="2"/>
  <c r="X72" i="2" s="1"/>
  <c r="W5" i="2"/>
  <c r="W72" i="2" s="1"/>
  <c r="V5" i="2"/>
  <c r="V72" i="2" s="1"/>
  <c r="U5" i="2"/>
  <c r="U72" i="2" s="1"/>
  <c r="T5" i="2"/>
  <c r="T72" i="2" s="1"/>
  <c r="S5" i="2"/>
  <c r="S72" i="2" s="1"/>
  <c r="R5" i="2"/>
  <c r="R72" i="2" s="1"/>
  <c r="P5" i="2"/>
  <c r="P72" i="2" s="1"/>
  <c r="O5" i="2"/>
  <c r="O72" i="2" s="1"/>
  <c r="N5" i="2"/>
  <c r="M5" i="2"/>
  <c r="M72" i="2" s="1"/>
  <c r="L5" i="2"/>
  <c r="L72" i="2" s="1"/>
  <c r="K5" i="2"/>
  <c r="K72" i="2" s="1"/>
  <c r="J5" i="2"/>
  <c r="J72" i="2" s="1"/>
  <c r="H5" i="2"/>
  <c r="H72" i="2" s="1"/>
  <c r="G5" i="2"/>
  <c r="G72" i="2" s="1"/>
  <c r="F5" i="2"/>
  <c r="F72" i="2" s="1"/>
  <c r="E5" i="2"/>
  <c r="E72" i="2" s="1"/>
  <c r="D5" i="2"/>
  <c r="D72" i="2" s="1"/>
  <c r="C5" i="2"/>
  <c r="C72" i="2" s="1"/>
  <c r="B5" i="2"/>
  <c r="B72" i="2" s="1"/>
  <c r="K4" i="6" l="1"/>
  <c r="AE24" i="6"/>
  <c r="U24" i="6"/>
  <c r="J24" i="6"/>
  <c r="Z24" i="6"/>
  <c r="O24" i="6"/>
  <c r="E24" i="6"/>
  <c r="D4" i="6"/>
  <c r="X24" i="6"/>
  <c r="N24" i="6"/>
  <c r="Z4" i="6"/>
  <c r="R4" i="6"/>
  <c r="J4" i="6"/>
  <c r="B24" i="6"/>
  <c r="Y24" i="6"/>
  <c r="Q24" i="6"/>
  <c r="I24" i="6"/>
  <c r="M4" i="6"/>
  <c r="E4" i="6"/>
  <c r="AB24" i="6"/>
  <c r="T24" i="6"/>
  <c r="L24" i="6"/>
  <c r="D24" i="6"/>
  <c r="X13" i="2"/>
  <c r="X80" i="2" s="1"/>
  <c r="AF13" i="2"/>
  <c r="AF80" i="2" s="1"/>
  <c r="G14" i="2"/>
  <c r="G81" i="2" s="1"/>
  <c r="O14" i="2"/>
  <c r="O81" i="2" s="1"/>
  <c r="W14" i="2"/>
  <c r="W81" i="2" s="1"/>
  <c r="AE14" i="2"/>
  <c r="AE81" i="2" s="1"/>
  <c r="AC94" i="2"/>
  <c r="X94" i="2"/>
  <c r="O94" i="2"/>
  <c r="AF94" i="2"/>
  <c r="W94" i="2"/>
  <c r="Q94" i="2"/>
  <c r="P94" i="2"/>
  <c r="I94" i="2"/>
  <c r="AE94" i="2"/>
  <c r="Y94" i="2"/>
  <c r="G94" i="2"/>
  <c r="H94" i="2"/>
  <c r="Q95" i="2"/>
  <c r="H95" i="2"/>
  <c r="B80" i="2"/>
  <c r="I95" i="2"/>
  <c r="J95" i="2"/>
  <c r="P95" i="2"/>
  <c r="AE4" i="4"/>
  <c r="B86" i="2"/>
  <c r="L86" i="2"/>
  <c r="E87" i="2"/>
  <c r="AC87" i="2"/>
  <c r="J94" i="2"/>
  <c r="R94" i="2"/>
  <c r="K95" i="2"/>
  <c r="H86" i="2"/>
  <c r="P86" i="2"/>
  <c r="X86" i="2"/>
  <c r="AF86" i="2"/>
  <c r="I87" i="2"/>
  <c r="Q87" i="2"/>
  <c r="Y87" i="2"/>
  <c r="F94" i="2"/>
  <c r="N94" i="2"/>
  <c r="V94" i="2"/>
  <c r="AD94" i="2"/>
  <c r="G95" i="2"/>
  <c r="O95" i="2"/>
  <c r="W95" i="2"/>
  <c r="AE95" i="2"/>
  <c r="AF95" i="2"/>
  <c r="R87" i="2"/>
  <c r="Y95" i="2"/>
  <c r="Z95" i="2"/>
  <c r="AA95" i="2"/>
  <c r="K86" i="2"/>
  <c r="AA86" i="2"/>
  <c r="L87" i="2"/>
  <c r="AB87" i="2"/>
  <c r="U87" i="2"/>
  <c r="S95" i="2"/>
  <c r="E86" i="2"/>
  <c r="M86" i="2"/>
  <c r="U86" i="2"/>
  <c r="AC86" i="2"/>
  <c r="F87" i="2"/>
  <c r="N87" i="2"/>
  <c r="V87" i="2"/>
  <c r="AD87" i="2"/>
  <c r="C94" i="2"/>
  <c r="K94" i="2"/>
  <c r="S94" i="2"/>
  <c r="AA94" i="2"/>
  <c r="D95" i="2"/>
  <c r="L95" i="2"/>
  <c r="T95" i="2"/>
  <c r="AB95" i="2"/>
  <c r="AB86" i="2"/>
  <c r="C95" i="2"/>
  <c r="F86" i="2"/>
  <c r="N86" i="2"/>
  <c r="V86" i="2"/>
  <c r="AD86" i="2"/>
  <c r="G87" i="2"/>
  <c r="O87" i="2"/>
  <c r="W87" i="2"/>
  <c r="AE87" i="2"/>
  <c r="D94" i="2"/>
  <c r="L94" i="2"/>
  <c r="T94" i="2"/>
  <c r="AB94" i="2"/>
  <c r="E95" i="2"/>
  <c r="M95" i="2"/>
  <c r="U95" i="2"/>
  <c r="AC95" i="2"/>
  <c r="J87" i="2"/>
  <c r="Z87" i="2"/>
  <c r="J86" i="2"/>
  <c r="R86" i="2"/>
  <c r="Z86" i="2"/>
  <c r="C87" i="2"/>
  <c r="K87" i="2"/>
  <c r="S87" i="2"/>
  <c r="AA87" i="2"/>
  <c r="C86" i="2"/>
  <c r="S86" i="2"/>
  <c r="D87" i="2"/>
  <c r="T87" i="2"/>
  <c r="R95" i="2"/>
  <c r="D86" i="2"/>
  <c r="T86" i="2"/>
  <c r="M87" i="2"/>
  <c r="Z94" i="2"/>
  <c r="G86" i="2"/>
  <c r="O86" i="2"/>
  <c r="W86" i="2"/>
  <c r="H87" i="2"/>
  <c r="P87" i="2"/>
  <c r="X87" i="2"/>
  <c r="E94" i="2"/>
  <c r="M94" i="2"/>
  <c r="U94" i="2"/>
  <c r="F95" i="2"/>
  <c r="N95" i="2"/>
  <c r="V95" i="2"/>
  <c r="AE86" i="2" l="1"/>
  <c r="I86" i="2"/>
  <c r="Q86" i="2"/>
  <c r="Y86" i="2"/>
</calcChain>
</file>

<file path=xl/sharedStrings.xml><?xml version="1.0" encoding="utf-8"?>
<sst xmlns="http://schemas.openxmlformats.org/spreadsheetml/2006/main" count="1145" uniqueCount="237">
  <si>
    <t>BIFUbC BAU Industrial Fuel Use before CCS</t>
  </si>
  <si>
    <t>Sources:</t>
  </si>
  <si>
    <t>All Subscripts Except Waste Management</t>
  </si>
  <si>
    <t>&lt;- All 0</t>
  </si>
  <si>
    <t>Energy Information Administration</t>
  </si>
  <si>
    <t>&lt;- Values inputted by script</t>
  </si>
  <si>
    <t>Annual Energy Outlook 2019</t>
  </si>
  <si>
    <t>https://www.eia.gov/outlooks/aeo/tables_ref.php</t>
  </si>
  <si>
    <t>Waste Management (2010)</t>
  </si>
  <si>
    <t>Population</t>
  </si>
  <si>
    <t>Sanders, Kelly and Webber, Michael.</t>
  </si>
  <si>
    <t>U.S. Census Bureau</t>
  </si>
  <si>
    <t>Evaluating the energy consumed for water use in the United States</t>
  </si>
  <si>
    <t>2017 National Population Projections: Summary Tables</t>
  </si>
  <si>
    <t>http://iopscience.iop.org/1748-9326/7/3/034034/media/erl426087suppdata.pdf</t>
  </si>
  <si>
    <t>https://www2.census.gov/programs-surveys/popproj/tables/2017/2017-summary-tables/np2017-t1.xlsx</t>
  </si>
  <si>
    <t>Supplementary data, Page 6, Paragraph 1</t>
  </si>
  <si>
    <t>Table 1</t>
  </si>
  <si>
    <t>Model subscript</t>
  </si>
  <si>
    <t>Table</t>
  </si>
  <si>
    <t>Note</t>
  </si>
  <si>
    <t>cement and other carbonate use</t>
  </si>
  <si>
    <t>Table 30</t>
  </si>
  <si>
    <t>natural gas and petroleum systems</t>
  </si>
  <si>
    <t>Table 11, Table 25, Table 35, Table 37</t>
  </si>
  <si>
    <t>Calculated crude in from Tables 11 and 25. Lease and plant fuel taken from Table 35. Pipline fuel natural gas taken from Table 37.</t>
  </si>
  <si>
    <t>iron and steel</t>
  </si>
  <si>
    <t>Table 31</t>
  </si>
  <si>
    <t>We intentionally exclude metallurgical coal</t>
  </si>
  <si>
    <t>chemicals</t>
  </si>
  <si>
    <t>Table 28</t>
  </si>
  <si>
    <t>mining</t>
  </si>
  <si>
    <t>Table 35</t>
  </si>
  <si>
    <t>waste management</t>
  </si>
  <si>
    <t>Sanders and Webber 2012 plus population estimates (U.S. Census Bureau)</t>
  </si>
  <si>
    <t>wastewater only (2010)</t>
  </si>
  <si>
    <t>agriculture</t>
  </si>
  <si>
    <t>other industries</t>
  </si>
  <si>
    <t>Table 2, Table 37</t>
  </si>
  <si>
    <t>Industry total minus the industries above plus military fuel use</t>
  </si>
  <si>
    <t>Mining Industry Breakout: Coal, Metals, Minerals</t>
  </si>
  <si>
    <t>U.S. DOE</t>
  </si>
  <si>
    <t>Mining Industry Energy Bandwidth Study</t>
  </si>
  <si>
    <t>https://www.energy.gov/sites/prod/files/2013/11/f4/mining_bandwidth.pdf</t>
  </si>
  <si>
    <t>Page 2, Exhibit 2</t>
  </si>
  <si>
    <t>Coal mining historical production for scaling</t>
  </si>
  <si>
    <t>U.S. EIA</t>
  </si>
  <si>
    <t>Coal Data Browser</t>
  </si>
  <si>
    <t>https://www.eia.gov/coal/data/browser/#/topic/33?agg=2</t>
  </si>
  <si>
    <t>Metals and minerals mining historical production for scaling</t>
  </si>
  <si>
    <t>U.S. Federal Reserve Bank of St. Louis</t>
  </si>
  <si>
    <t>Industrial Production: Mining: Copper, nickel, lead, and zinc mining, Index 2012=100, Quarterly, Not Seasonally Adjusted</t>
  </si>
  <si>
    <t>https://fred.stlouisfed.org/series/IPG21223NQ</t>
  </si>
  <si>
    <t>State Downscale: 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</si>
  <si>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</si>
  <si>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</si>
  <si>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</si>
  <si>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State Downscaling: Electrification Futures</t>
  </si>
  <si>
    <t>National Renewable Energy Laboratory</t>
  </si>
  <si>
    <t>Electrification Futures Study</t>
  </si>
  <si>
    <t>Service Demand, Technical Stock, Final Demand</t>
  </si>
  <si>
    <t>https://data.nrel.gov/submissions/92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</si>
  <si>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</si>
  <si>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</si>
  <si>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</si>
  <si>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</si>
  <si>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Note that when this variable is run for NM or CO, there is an interim manual step involved to overwrite fuel use to align with E3 start year usage.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</si>
  <si>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</si>
  <si>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</si>
  <si>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</si>
  <si>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</si>
  <si>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</si>
  <si>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</si>
  <si>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</si>
  <si>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</si>
  <si>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</si>
  <si>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</si>
  <si>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</si>
  <si>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</si>
  <si>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</si>
  <si>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</si>
  <si>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</si>
  <si>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</si>
  <si>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</si>
  <si>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</si>
  <si>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</si>
  <si>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</si>
  <si>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</si>
  <si>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</si>
  <si>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</si>
  <si>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</si>
  <si>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</si>
  <si>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</si>
  <si>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</si>
  <si>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</si>
  <si>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</si>
  <si>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</si>
  <si>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</si>
  <si>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</si>
  <si>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</si>
  <si>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</si>
  <si>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</si>
  <si>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</si>
  <si>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</si>
  <si>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</si>
  <si>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</si>
  <si>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</si>
  <si>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</si>
  <si>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</si>
  <si>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</si>
  <si>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</si>
  <si>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</si>
  <si>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State Downscaling Notes</t>
  </si>
  <si>
    <t>AEO provides energy demand by industrial subsector and fuel nationwide. Currently, the script calls the API for the given subsector and fuel (e.g. Cement and Lime Manufacturing, Residual Fuel Oil)</t>
  </si>
  <si>
    <t>Census data (County Business Patterns) used to obtain employment by industrial subsector and state</t>
  </si>
  <si>
    <t>We use employment as a proxy for energy consumption, scaling national level AEO data to the state/subsector level</t>
  </si>
  <si>
    <t>Energy demand by subsector, fuel, and state = energy demand by subsector, fuel, and US * subsector employment by state / subsector employment by US</t>
  </si>
  <si>
    <t>Subsectors are defined by NAICS code</t>
  </si>
  <si>
    <t>Adjustments for military, pipelines, and refineries</t>
  </si>
  <si>
    <t>These adjustments are calculated in the Excel spreadsheet</t>
  </si>
  <si>
    <t>We populate a scaling parameter for pipelines and refineries</t>
  </si>
  <si>
    <t>Military adjustments are direct made in the “Pipelines &amp; Military” tab</t>
  </si>
  <si>
    <t>Adjustments for military</t>
  </si>
  <si>
    <t>NREL EF provides transportation energy demand for military use by state and fuel. We use these values directly in the military adjustments</t>
  </si>
  <si>
    <t>Adjustments for pipelines</t>
  </si>
  <si>
    <t>EIA publishes pipeline capacity by state (link)</t>
  </si>
  <si>
    <t>We estimate a state’s pipeline capacity as capacity for inflow + capacity for outflow</t>
  </si>
  <si>
    <t>Scaling parameter = share of pipeline capacity by state</t>
  </si>
  <si>
    <t>Adjustments for refining</t>
  </si>
  <si>
    <t>Scaling parameter is the share of total employment in refineries in a given state</t>
  </si>
  <si>
    <t>This is the same scaling procedure as the other BIFUbc tables above</t>
  </si>
  <si>
    <t>Multiply refining energy consumption by scaling parameter</t>
  </si>
  <si>
    <t>Script:</t>
  </si>
  <si>
    <t>https://github.com/RMI-Web/state-policy-simulator/blob/master/derive_metrics/indst/BIFUbC.py</t>
  </si>
  <si>
    <t>Share of energy use between oil and gas extraction vs. refineries</t>
  </si>
  <si>
    <t>Natural Gas</t>
  </si>
  <si>
    <t>oil and gas extraction 06</t>
  </si>
  <si>
    <t>refined petroleum and coke 19</t>
  </si>
  <si>
    <t>Heavy and Residual Oil</t>
  </si>
  <si>
    <t>Diesel</t>
  </si>
  <si>
    <t>E3 Data: Energy by Sector and Fuel (trillion Btu)</t>
  </si>
  <si>
    <t>scenario</t>
  </si>
  <si>
    <t>sector</t>
  </si>
  <si>
    <t>fuel</t>
  </si>
  <si>
    <t>baseline</t>
  </si>
  <si>
    <t>Commercial</t>
  </si>
  <si>
    <t>natural gas</t>
  </si>
  <si>
    <t>wood</t>
  </si>
  <si>
    <t>gasoline</t>
  </si>
  <si>
    <t>solar</t>
  </si>
  <si>
    <t>diesel</t>
  </si>
  <si>
    <t>lpg</t>
  </si>
  <si>
    <t>Industrial</t>
  </si>
  <si>
    <t>refinery feedstocks</t>
  </si>
  <si>
    <t>coal unspecified</t>
  </si>
  <si>
    <t>residual fuel oil</t>
  </si>
  <si>
    <t>Oil &amp; Gas</t>
  </si>
  <si>
    <t>electricity</t>
  </si>
  <si>
    <t>Residential</t>
  </si>
  <si>
    <t>kerosene</t>
  </si>
  <si>
    <t>Transportation</t>
  </si>
  <si>
    <t>ethanol</t>
  </si>
  <si>
    <t>jet kerosene</t>
  </si>
  <si>
    <t>cng</t>
  </si>
  <si>
    <t>renewable diesel</t>
  </si>
  <si>
    <t>liquid hydrogen</t>
  </si>
  <si>
    <t>Oil and Gas Extraction Energy divided (Btu)</t>
  </si>
  <si>
    <t>Oil and Gas Extraction Energy divided, using AEO trajectory (Btu) -- manually overwrite CSV files with values</t>
  </si>
  <si>
    <t>copied into csv</t>
  </si>
  <si>
    <t>n/a (does not need to be copied into csv)</t>
  </si>
  <si>
    <t xml:space="preserve"> </t>
  </si>
  <si>
    <t>E3 Data: Energy by Sector and Fuel</t>
  </si>
  <si>
    <t>Scenario</t>
  </si>
  <si>
    <t>Sector</t>
  </si>
  <si>
    <t>Branch</t>
  </si>
  <si>
    <t>Electricity</t>
  </si>
  <si>
    <t>Other</t>
  </si>
  <si>
    <t>Gasoline</t>
  </si>
  <si>
    <t>Renewable Diesel</t>
  </si>
  <si>
    <t>DAC</t>
  </si>
  <si>
    <t>petroleum coke</t>
  </si>
  <si>
    <t>industry electrification</t>
  </si>
  <si>
    <t>Oil &amp; Gas (Fuel Combustion)</t>
  </si>
  <si>
    <t>Renewable Gasoline</t>
  </si>
  <si>
    <t>Jet Fuel</t>
  </si>
  <si>
    <t>Hydrogen</t>
  </si>
  <si>
    <t>Oil and Gas Extraction Energy divided</t>
  </si>
  <si>
    <t>Oil and Gas Extraction Energy divided, using AEO trajectory</t>
  </si>
  <si>
    <t>Unit: BTU</t>
  </si>
  <si>
    <t>agriculture and forestry 01T03</t>
  </si>
  <si>
    <t>coal mining 05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</si>
  <si>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</si>
  <si>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</si>
  <si>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</si>
  <si>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</si>
  <si>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</si>
  <si>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</si>
  <si>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</si>
  <si>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</si>
  <si>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</si>
  <si>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</si>
  <si>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</si>
  <si>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</si>
  <si>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</si>
  <si>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</si>
  <si>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</si>
  <si>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</si>
  <si>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</si>
  <si>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</si>
  <si>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</si>
  <si>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</si>
  <si>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</si>
  <si>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EPS</t>
  </si>
  <si>
    <t>CO</t>
  </si>
  <si>
    <t>Difference</t>
  </si>
  <si>
    <t>Output Process Emissions in CO2e by Industry[oil and gas extraction 06]</t>
  </si>
  <si>
    <t>extraction</t>
  </si>
  <si>
    <t>Energy</t>
  </si>
  <si>
    <t>Natural Gas and Oil Systems</t>
  </si>
  <si>
    <t>Abandoned Oil and Gas Wells</t>
  </si>
  <si>
    <t>Output Process Emissions in CO2e by Industry[energy pipelines and gas processing 352T353]</t>
  </si>
  <si>
    <t>processing</t>
  </si>
  <si>
    <t>Acid Gas Removal Units</t>
  </si>
  <si>
    <t>total oil and gas</t>
  </si>
  <si>
    <t>Downstream (Transmission, Storage, Distribution)</t>
  </si>
  <si>
    <t>processing/pipelines</t>
  </si>
  <si>
    <t>Upstream and Midstream Catchall</t>
  </si>
  <si>
    <t>Methane converstions</t>
  </si>
  <si>
    <t>Upstream and Midstream Fugitive</t>
  </si>
  <si>
    <t>Upstream and Midstream Venting and Flaring</t>
  </si>
  <si>
    <t>grams of ch4</t>
  </si>
  <si>
    <t>INDUSTRIAL ENERGY MIDSTREAM/UPSTREAM</t>
  </si>
  <si>
    <t>Midstream</t>
  </si>
  <si>
    <t>Midstream factor</t>
  </si>
  <si>
    <t>Upstream</t>
  </si>
  <si>
    <t>Upstream factor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</si>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</sst>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#,##0.0"/>
    <numFmt numFmtId="166" formatCode="#,##0.00000"/>
  </numFmts>
  <fonts count="3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Arial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7F7F7F"/>
      <name val="Calibri"/>
      <family val="2"/>
    </font>
    <font>
      <sz val="11"/>
      <color theme="1"/>
      <name val="Arial"/>
      <family val="2"/>
    </font>
    <font>
      <i/>
      <sz val="11"/>
      <color theme="4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Trebuchet MS"/>
      <family val="2"/>
    </font>
    <font>
      <b/>
      <sz val="12"/>
      <color rgb="FF000000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AD3"/>
        <bgColor rgb="FF000000"/>
      </patternFill>
    </fill>
    <fill>
      <patternFill patternType="solid">
        <fgColor rgb="FFE2EFDA"/>
        <b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1"/>
    <xf numFmtId="9" fontId="17" fillId="0" borderId="1"/>
    <xf numFmtId="0" fontId="20" fillId="0" borderId="5">
      <alignment wrapText="1"/>
    </xf>
    <xf numFmtId="0" fontId="21" fillId="0" borderId="7">
      <alignment wrapText="1"/>
    </xf>
    <xf numFmtId="0" fontId="20" fillId="0" borderId="1"/>
    <xf numFmtId="43" fontId="26" fillId="0" borderId="1"/>
  </cellStyleXfs>
  <cellXfs count="77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3" borderId="1" xfId="0" applyFont="1" applyFill="1"/>
    <xf numFmtId="0" fontId="4" fillId="0" borderId="0" xfId="0" applyFont="1" applyBorder="1"/>
    <xf numFmtId="0" fontId="2" fillId="0" borderId="0" xfId="0" applyFont="1" applyBorder="1" applyAlignment="1">
      <alignment wrapText="1"/>
    </xf>
    <xf numFmtId="0" fontId="5" fillId="5" borderId="0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6" borderId="0" xfId="0" applyFont="1" applyFill="1" applyBorder="1"/>
    <xf numFmtId="0" fontId="2" fillId="0" borderId="0" xfId="0" applyFont="1" applyBorder="1"/>
    <xf numFmtId="0" fontId="7" fillId="0" borderId="0" xfId="0" applyFont="1" applyBorder="1"/>
    <xf numFmtId="0" fontId="8" fillId="7" borderId="1" xfId="0" applyFont="1" applyFill="1"/>
    <xf numFmtId="0" fontId="9" fillId="7" borderId="1" xfId="0" applyFont="1" applyFill="1"/>
    <xf numFmtId="0" fontId="9" fillId="0" borderId="0" xfId="0" applyFont="1" applyBorder="1"/>
    <xf numFmtId="0" fontId="8" fillId="0" borderId="0" xfId="0" applyFont="1" applyBorder="1"/>
    <xf numFmtId="0" fontId="2" fillId="0" borderId="2" xfId="0" applyFont="1" applyBorder="1" applyAlignment="1">
      <alignment wrapText="1"/>
    </xf>
    <xf numFmtId="0" fontId="9" fillId="0" borderId="2" xfId="0" applyFont="1" applyBorder="1"/>
    <xf numFmtId="0" fontId="2" fillId="0" borderId="2" xfId="0" applyFont="1" applyBorder="1"/>
    <xf numFmtId="0" fontId="10" fillId="0" borderId="3" xfId="0" applyFont="1" applyBorder="1" applyAlignment="1">
      <alignment wrapText="1"/>
    </xf>
    <xf numFmtId="0" fontId="11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right"/>
    </xf>
    <xf numFmtId="0" fontId="12" fillId="0" borderId="0" xfId="0" applyFont="1" applyBorder="1"/>
    <xf numFmtId="0" fontId="2" fillId="4" borderId="1" xfId="0" applyFont="1" applyFill="1"/>
    <xf numFmtId="0" fontId="18" fillId="0" borderId="1" xfId="0" applyFont="1"/>
    <xf numFmtId="0" fontId="19" fillId="0" borderId="1" xfId="0" applyFont="1"/>
    <xf numFmtId="11" fontId="0" fillId="0" borderId="1" xfId="0" applyNumberFormat="1"/>
    <xf numFmtId="0" fontId="0" fillId="0" borderId="6" xfId="2" applyFont="1" applyBorder="1">
      <alignment wrapText="1"/>
    </xf>
    <xf numFmtId="11" fontId="0" fillId="0" borderId="5" xfId="2" applyNumberFormat="1" applyFont="1" applyAlignment="1">
      <alignment horizontal="right" wrapText="1"/>
    </xf>
    <xf numFmtId="0" fontId="22" fillId="0" borderId="4" xfId="3" applyFont="1" applyBorder="1">
      <alignment wrapText="1"/>
    </xf>
    <xf numFmtId="11" fontId="21" fillId="0" borderId="7" xfId="3" applyNumberFormat="1" applyAlignment="1">
      <alignment horizontal="right" wrapText="1"/>
    </xf>
    <xf numFmtId="0" fontId="23" fillId="0" borderId="6" xfId="2" applyFont="1" applyBorder="1">
      <alignment wrapText="1"/>
    </xf>
    <xf numFmtId="9" fontId="0" fillId="0" borderId="5" xfId="1" applyFont="1" applyBorder="1" applyAlignment="1">
      <alignment horizontal="right" wrapText="1"/>
    </xf>
    <xf numFmtId="0" fontId="19" fillId="0" borderId="1" xfId="4" applyFont="1"/>
    <xf numFmtId="0" fontId="19" fillId="0" borderId="1" xfId="2" applyFont="1" applyBorder="1">
      <alignment wrapText="1"/>
    </xf>
    <xf numFmtId="0" fontId="16" fillId="0" borderId="1" xfId="2" applyFont="1" applyBorder="1">
      <alignment wrapText="1"/>
    </xf>
    <xf numFmtId="11" fontId="20" fillId="0" borderId="1" xfId="0" applyNumberFormat="1" applyFont="1" applyAlignment="1" applyProtection="1">
      <alignment horizontal="right"/>
      <protection locked="0"/>
    </xf>
    <xf numFmtId="0" fontId="20" fillId="0" borderId="1" xfId="0" applyFont="1" applyAlignment="1" applyProtection="1">
      <alignment horizontal="right"/>
      <protection locked="0"/>
    </xf>
    <xf numFmtId="0" fontId="20" fillId="0" borderId="1" xfId="0" applyFont="1"/>
    <xf numFmtId="11" fontId="20" fillId="0" borderId="1" xfId="0" applyNumberFormat="1" applyFont="1"/>
    <xf numFmtId="1" fontId="20" fillId="0" borderId="1" xfId="0" applyNumberFormat="1" applyFont="1"/>
    <xf numFmtId="4" fontId="0" fillId="0" borderId="5" xfId="2" applyNumberFormat="1" applyFont="1" applyAlignment="1">
      <alignment horizontal="right" wrapText="1"/>
    </xf>
    <xf numFmtId="4" fontId="21" fillId="0" borderId="7" xfId="3" applyNumberFormat="1" applyAlignment="1">
      <alignment horizontal="right" wrapText="1"/>
    </xf>
    <xf numFmtId="14" fontId="2" fillId="0" borderId="0" xfId="0" applyNumberFormat="1" applyFont="1" applyBorder="1"/>
    <xf numFmtId="0" fontId="0" fillId="0" borderId="1" xfId="0"/>
    <xf numFmtId="0" fontId="8" fillId="8" borderId="0" xfId="0" applyFont="1" applyFill="1" applyBorder="1"/>
    <xf numFmtId="0" fontId="0" fillId="8" borderId="0" xfId="0" applyFill="1" applyBorder="1"/>
    <xf numFmtId="0" fontId="24" fillId="0" borderId="1" xfId="0" applyFont="1"/>
    <xf numFmtId="0" fontId="25" fillId="0" borderId="1" xfId="0" applyFont="1"/>
    <xf numFmtId="0" fontId="2" fillId="0" borderId="1" xfId="0" applyFont="1"/>
    <xf numFmtId="2" fontId="2" fillId="0" borderId="1" xfId="0" applyNumberFormat="1" applyFont="1"/>
    <xf numFmtId="0" fontId="8" fillId="0" borderId="1" xfId="0" applyFont="1"/>
    <xf numFmtId="11" fontId="0" fillId="0" borderId="0" xfId="0" applyNumberFormat="1" applyBorder="1"/>
    <xf numFmtId="164" fontId="0" fillId="0" borderId="1" xfId="0" applyNumberFormat="1"/>
    <xf numFmtId="165" fontId="0" fillId="0" borderId="5" xfId="2" applyNumberFormat="1" applyFont="1" applyAlignment="1">
      <alignment horizontal="right" wrapText="1"/>
    </xf>
    <xf numFmtId="165" fontId="21" fillId="0" borderId="7" xfId="3" applyNumberFormat="1" applyAlignment="1">
      <alignment horizontal="right" wrapText="1"/>
    </xf>
    <xf numFmtId="166" fontId="0" fillId="0" borderId="1" xfId="0" applyNumberFormat="1"/>
    <xf numFmtId="43" fontId="0" fillId="0" borderId="1" xfId="5" applyFont="1"/>
    <xf numFmtId="2" fontId="2" fillId="9" borderId="1" xfId="0" applyNumberFormat="1" applyFont="1" applyFill="1"/>
    <xf numFmtId="0" fontId="2" fillId="9" borderId="1" xfId="0" applyFont="1" applyFill="1"/>
    <xf numFmtId="0" fontId="2" fillId="10" borderId="1" xfId="0" applyFont="1" applyFill="1"/>
    <xf numFmtId="0" fontId="27" fillId="0" borderId="0" xfId="0" applyFont="1" applyBorder="1"/>
    <xf numFmtId="0" fontId="12" fillId="0" borderId="1" xfId="0" applyFont="1"/>
    <xf numFmtId="0" fontId="28" fillId="0" borderId="1" xfId="0" applyFont="1"/>
    <xf numFmtId="11" fontId="12" fillId="0" borderId="1" xfId="0" applyNumberFormat="1" applyFont="1"/>
    <xf numFmtId="0" fontId="29" fillId="11" borderId="1" xfId="0" applyFont="1" applyFill="1" applyAlignment="1">
      <alignment readingOrder="1"/>
    </xf>
    <xf numFmtId="3" fontId="29" fillId="11" borderId="1" xfId="0" applyNumberFormat="1" applyFont="1" applyFill="1" applyAlignment="1">
      <alignment readingOrder="1"/>
    </xf>
    <xf numFmtId="0" fontId="12" fillId="12" borderId="1" xfId="0" applyFont="1" applyFill="1"/>
    <xf numFmtId="0" fontId="30" fillId="11" borderId="1" xfId="0" applyFont="1" applyFill="1" applyAlignment="1">
      <alignment readingOrder="1"/>
    </xf>
    <xf numFmtId="3" fontId="30" fillId="11" borderId="1" xfId="0" applyNumberFormat="1" applyFont="1" applyFill="1" applyAlignment="1">
      <alignment readingOrder="1"/>
    </xf>
    <xf numFmtId="3" fontId="12" fillId="0" borderId="1" xfId="0" applyNumberFormat="1" applyFont="1"/>
    <xf numFmtId="0" fontId="0" fillId="9" borderId="1" xfId="0" applyFill="1"/>
    <xf numFmtId="0" fontId="0" fillId="9" borderId="0" xfId="0" applyFill="1" applyBorder="1"/>
  </cellXfs>
  <cellStyles count="6">
    <cellStyle name="Body: normal cell" xfId="2" xr:uid="{00000000-0005-0000-0000-000002000000}"/>
    <cellStyle name="Comma" xfId="5" builtinId="3"/>
    <cellStyle name="Font: Calibri, 9pt regular" xfId="4" xr:uid="{00000000-0005-0000-0000-000004000000}"/>
    <cellStyle name="Normal" xfId="0" builtinId="0"/>
    <cellStyle name="Parent row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cbp/data/tables.html" TargetMode="External"/><Relationship Id="rId2" Type="http://schemas.openxmlformats.org/officeDocument/2006/relationships/hyperlink" Target="https://data.nrel.gov/submissions/92" TargetMode="External"/><Relationship Id="rId1" Type="http://schemas.openxmlformats.org/officeDocument/2006/relationships/hyperlink" Target="https://www.census.gov/data/tables/2018/econ/nonemployer-statistics/2018-combined-report.html" TargetMode="External"/><Relationship Id="rId5" Type="http://schemas.openxmlformats.org/officeDocument/2006/relationships/hyperlink" Target="https://github.com/RMI-Web/state-policy-simulator/blob/master/derive_metrics/indst/BIFUbC.py" TargetMode="External"/><Relationship Id="rId4" Type="http://schemas.openxmlformats.org/officeDocument/2006/relationships/hyperlink" Target="https://www.eia.gov/naturalgas/pipelines/EIA-StatetoStateCapacit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C1" sqref="C1"/>
    </sheetView>
  </sheetViews>
  <sheetFormatPr baseColWidth="10" defaultColWidth="12.6640625" defaultRowHeight="15" customHeight="1" x14ac:dyDescent="0.15"/>
  <cols>
    <col min="1" max="1" width="7.6640625" customWidth="1"/>
    <col min="2" max="2" width="47.83203125" customWidth="1"/>
    <col min="3" max="3" width="37" customWidth="1"/>
    <col min="4" max="4" width="50.6640625" customWidth="1"/>
    <col min="5" max="5" width="52.6640625" customWidth="1"/>
    <col min="6" max="26" width="7.6640625" customWidth="1"/>
  </cols>
  <sheetData>
    <row r="1" spans="1:6" ht="14.5" customHeight="1" x14ac:dyDescent="0.2">
      <c r="A1" s="1" t="s">
        <v>0</v>
      </c>
      <c r="B1" s="10"/>
      <c r="C1" s="47">
        <v>44307</v>
      </c>
      <c r="D1" s="10"/>
      <c r="E1" s="10"/>
    </row>
    <row r="2" spans="1:6" ht="14.5" customHeight="1" x14ac:dyDescent="0.2">
      <c r="B2" s="10"/>
      <c r="C2" s="10"/>
      <c r="D2" s="10"/>
      <c r="E2" s="10"/>
    </row>
    <row r="3" spans="1:6" ht="14.5" customHeight="1" x14ac:dyDescent="0.2">
      <c r="A3" s="1" t="s">
        <v>1</v>
      </c>
      <c r="B3" s="2" t="s">
        <v>2</v>
      </c>
      <c r="C3" s="10"/>
      <c r="D3" s="10"/>
      <c r="E3" s="3"/>
      <c r="F3" s="23" t="s">
        <v>3</v>
      </c>
    </row>
    <row r="4" spans="1:6" ht="14.5" customHeight="1" x14ac:dyDescent="0.2">
      <c r="B4" s="23" t="s">
        <v>4</v>
      </c>
      <c r="C4" s="10"/>
      <c r="D4" s="10"/>
      <c r="E4" s="27"/>
      <c r="F4" s="23" t="s">
        <v>5</v>
      </c>
    </row>
    <row r="5" spans="1:6" ht="14.5" customHeight="1" x14ac:dyDescent="0.2">
      <c r="B5" s="7">
        <v>2019</v>
      </c>
      <c r="C5" s="10"/>
      <c r="D5" s="10"/>
      <c r="E5" s="10"/>
    </row>
    <row r="6" spans="1:6" ht="14.5" customHeight="1" x14ac:dyDescent="0.2">
      <c r="B6" s="23" t="s">
        <v>6</v>
      </c>
      <c r="C6" s="10"/>
      <c r="D6" s="10"/>
      <c r="E6" s="10"/>
    </row>
    <row r="7" spans="1:6" ht="14.5" customHeight="1" x14ac:dyDescent="0.2">
      <c r="B7" s="23" t="s">
        <v>7</v>
      </c>
      <c r="C7" s="10"/>
      <c r="D7" s="10"/>
      <c r="E7" s="10"/>
    </row>
    <row r="8" spans="1:6" ht="14.5" customHeight="1" x14ac:dyDescent="0.2">
      <c r="B8" s="10"/>
      <c r="C8" s="10"/>
      <c r="D8" s="10"/>
      <c r="E8" s="10"/>
    </row>
    <row r="9" spans="1:6" ht="14.5" customHeight="1" x14ac:dyDescent="0.2">
      <c r="B9" s="2" t="s">
        <v>8</v>
      </c>
      <c r="C9" s="2" t="s">
        <v>9</v>
      </c>
      <c r="D9" s="4"/>
      <c r="E9" s="10"/>
    </row>
    <row r="10" spans="1:6" ht="14.5" customHeight="1" x14ac:dyDescent="0.2">
      <c r="B10" s="23" t="s">
        <v>10</v>
      </c>
      <c r="C10" s="23" t="s">
        <v>11</v>
      </c>
      <c r="D10" s="4"/>
      <c r="E10" s="10"/>
    </row>
    <row r="11" spans="1:6" ht="14.5" customHeight="1" x14ac:dyDescent="0.2">
      <c r="B11" s="7">
        <v>2012</v>
      </c>
      <c r="C11" s="7">
        <v>2017</v>
      </c>
      <c r="D11" s="4"/>
      <c r="E11" s="10"/>
    </row>
    <row r="12" spans="1:6" ht="14.5" customHeight="1" x14ac:dyDescent="0.2">
      <c r="B12" s="23" t="s">
        <v>12</v>
      </c>
      <c r="C12" s="23" t="s">
        <v>13</v>
      </c>
      <c r="D12" s="4"/>
      <c r="E12" s="10"/>
    </row>
    <row r="13" spans="1:6" ht="14.5" customHeight="1" x14ac:dyDescent="0.2">
      <c r="B13" s="23" t="s">
        <v>14</v>
      </c>
      <c r="C13" s="23" t="s">
        <v>15</v>
      </c>
      <c r="D13" s="4"/>
      <c r="E13" s="10"/>
    </row>
    <row r="14" spans="1:6" ht="14.5" customHeight="1" x14ac:dyDescent="0.2">
      <c r="B14" s="23" t="s">
        <v>16</v>
      </c>
      <c r="C14" s="10" t="s">
        <v>17</v>
      </c>
      <c r="D14" s="4"/>
      <c r="E14" s="10"/>
    </row>
    <row r="15" spans="1:6" ht="14.5" customHeight="1" x14ac:dyDescent="0.2">
      <c r="B15" s="10"/>
      <c r="C15" s="10"/>
      <c r="D15" s="4"/>
      <c r="E15" s="4"/>
    </row>
    <row r="16" spans="1:6" ht="14.5" customHeight="1" x14ac:dyDescent="0.2">
      <c r="B16" s="2" t="s">
        <v>18</v>
      </c>
      <c r="C16" s="2" t="s">
        <v>19</v>
      </c>
      <c r="D16" s="2" t="s">
        <v>20</v>
      </c>
      <c r="E16" s="10"/>
    </row>
    <row r="17" spans="2:5" ht="14.5" customHeight="1" x14ac:dyDescent="0.2">
      <c r="B17" s="23" t="s">
        <v>21</v>
      </c>
      <c r="C17" s="23" t="s">
        <v>22</v>
      </c>
      <c r="D17" s="10"/>
      <c r="E17" s="10"/>
    </row>
    <row r="18" spans="2:5" ht="31.5" customHeight="1" x14ac:dyDescent="0.2">
      <c r="B18" s="23" t="s">
        <v>23</v>
      </c>
      <c r="C18" s="23" t="s">
        <v>24</v>
      </c>
      <c r="D18" s="5" t="s">
        <v>25</v>
      </c>
      <c r="E18" s="10"/>
    </row>
    <row r="19" spans="2:5" ht="14.5" customHeight="1" x14ac:dyDescent="0.2">
      <c r="B19" s="23" t="s">
        <v>26</v>
      </c>
      <c r="C19" s="23" t="s">
        <v>27</v>
      </c>
      <c r="D19" s="23" t="s">
        <v>28</v>
      </c>
      <c r="E19" s="10"/>
    </row>
    <row r="20" spans="2:5" ht="14.5" customHeight="1" x14ac:dyDescent="0.2">
      <c r="B20" s="23" t="s">
        <v>29</v>
      </c>
      <c r="C20" s="23" t="s">
        <v>30</v>
      </c>
      <c r="D20" s="10"/>
      <c r="E20" s="10"/>
    </row>
    <row r="21" spans="2:5" ht="15.75" customHeight="1" x14ac:dyDescent="0.2">
      <c r="B21" s="23" t="s">
        <v>31</v>
      </c>
      <c r="C21" s="23" t="s">
        <v>32</v>
      </c>
      <c r="D21" s="10"/>
      <c r="E21" s="10"/>
    </row>
    <row r="22" spans="2:5" ht="15.75" customHeight="1" x14ac:dyDescent="0.2">
      <c r="B22" s="23" t="s">
        <v>33</v>
      </c>
      <c r="C22" s="23" t="s">
        <v>34</v>
      </c>
      <c r="D22" s="23" t="s">
        <v>35</v>
      </c>
      <c r="E22" s="10"/>
    </row>
    <row r="23" spans="2:5" ht="15.75" customHeight="1" x14ac:dyDescent="0.2">
      <c r="B23" s="23" t="s">
        <v>36</v>
      </c>
      <c r="C23" s="23" t="s">
        <v>32</v>
      </c>
      <c r="D23" s="10"/>
      <c r="E23" s="10"/>
    </row>
    <row r="24" spans="2:5" ht="15.75" customHeight="1" x14ac:dyDescent="0.2">
      <c r="B24" s="23" t="s">
        <v>37</v>
      </c>
      <c r="C24" s="23" t="s">
        <v>38</v>
      </c>
      <c r="D24" s="23" t="s">
        <v>39</v>
      </c>
      <c r="E24" s="10"/>
    </row>
    <row r="25" spans="2:5" ht="15.75" customHeight="1" x14ac:dyDescent="0.2">
      <c r="B25" s="10"/>
      <c r="C25" s="10"/>
      <c r="D25" s="10"/>
      <c r="E25" s="10"/>
    </row>
    <row r="26" spans="2:5" ht="15.75" customHeight="1" x14ac:dyDescent="0.2">
      <c r="B26" s="2" t="s">
        <v>40</v>
      </c>
      <c r="C26" s="10"/>
      <c r="D26" s="10"/>
      <c r="E26" s="10"/>
    </row>
    <row r="27" spans="2:5" ht="15.75" customHeight="1" x14ac:dyDescent="0.2">
      <c r="B27" s="23" t="s">
        <v>41</v>
      </c>
      <c r="C27" s="10"/>
      <c r="D27" s="10"/>
      <c r="E27" s="10"/>
    </row>
    <row r="28" spans="2:5" ht="15.75" customHeight="1" x14ac:dyDescent="0.2">
      <c r="B28" s="7">
        <v>2007</v>
      </c>
      <c r="C28" s="10"/>
      <c r="D28" s="10"/>
      <c r="E28" s="10"/>
    </row>
    <row r="29" spans="2:5" ht="15.75" customHeight="1" x14ac:dyDescent="0.2">
      <c r="B29" s="23" t="s">
        <v>42</v>
      </c>
      <c r="C29" s="10"/>
      <c r="D29" s="10"/>
      <c r="E29" s="10"/>
    </row>
    <row r="30" spans="2:5" ht="15.75" customHeight="1" x14ac:dyDescent="0.2">
      <c r="B30" s="23" t="s">
        <v>43</v>
      </c>
      <c r="C30" s="10"/>
      <c r="D30" s="10"/>
      <c r="E30" s="10"/>
    </row>
    <row r="31" spans="2:5" ht="15.75" customHeight="1" x14ac:dyDescent="0.2">
      <c r="B31" s="23" t="s">
        <v>44</v>
      </c>
      <c r="C31" s="10"/>
      <c r="D31" s="10"/>
      <c r="E31" s="10"/>
    </row>
    <row r="32" spans="2:5" ht="15.75" customHeight="1" x14ac:dyDescent="0.2">
      <c r="B32" s="10"/>
      <c r="C32" s="10"/>
      <c r="D32" s="10"/>
      <c r="E32" s="10"/>
    </row>
    <row r="33" spans="2:5" ht="15.75" customHeight="1" x14ac:dyDescent="0.2">
      <c r="B33" s="2" t="s">
        <v>45</v>
      </c>
      <c r="C33" s="10"/>
      <c r="D33" s="10"/>
      <c r="E33" s="10"/>
    </row>
    <row r="34" spans="2:5" ht="15.75" customHeight="1" x14ac:dyDescent="0.2">
      <c r="B34" s="23" t="s">
        <v>46</v>
      </c>
      <c r="C34" s="10"/>
      <c r="D34" s="10"/>
      <c r="E34" s="10"/>
    </row>
    <row r="35" spans="2:5" ht="15.75" customHeight="1" x14ac:dyDescent="0.2">
      <c r="B35" s="7">
        <v>2019</v>
      </c>
      <c r="C35" s="10"/>
      <c r="D35" s="10"/>
      <c r="E35" s="10"/>
    </row>
    <row r="36" spans="2:5" ht="15.75" customHeight="1" x14ac:dyDescent="0.2">
      <c r="B36" s="23" t="s">
        <v>47</v>
      </c>
      <c r="C36" s="10"/>
      <c r="D36" s="10"/>
      <c r="E36" s="10"/>
    </row>
    <row r="37" spans="2:5" ht="15.75" customHeight="1" x14ac:dyDescent="0.2">
      <c r="B37" s="23" t="s">
        <v>48</v>
      </c>
      <c r="C37" s="10"/>
      <c r="D37" s="10"/>
      <c r="E37" s="10"/>
    </row>
    <row r="38" spans="2:5" ht="15.75" customHeight="1" x14ac:dyDescent="0.2">
      <c r="B38" s="10"/>
      <c r="C38" s="10"/>
      <c r="D38" s="10"/>
      <c r="E38" s="10"/>
    </row>
    <row r="39" spans="2:5" ht="15.75" customHeight="1" x14ac:dyDescent="0.2">
      <c r="B39" s="2" t="s">
        <v>49</v>
      </c>
      <c r="C39" s="10"/>
      <c r="D39" s="10"/>
      <c r="E39" s="10"/>
    </row>
    <row r="40" spans="2:5" ht="15.75" customHeight="1" x14ac:dyDescent="0.2">
      <c r="B40" s="23" t="s">
        <v>50</v>
      </c>
      <c r="C40" s="10"/>
      <c r="D40" s="10"/>
      <c r="E40" s="10"/>
    </row>
    <row r="41" spans="2:5" ht="15.75" customHeight="1" x14ac:dyDescent="0.2">
      <c r="B41" s="7">
        <v>2019</v>
      </c>
      <c r="C41" s="10"/>
      <c r="D41" s="10"/>
      <c r="E41" s="10"/>
    </row>
    <row r="42" spans="2:5" ht="15.75" customHeight="1" x14ac:dyDescent="0.2">
      <c r="B42" s="23" t="s">
        <v>51</v>
      </c>
      <c r="C42" s="10"/>
      <c r="D42" s="10"/>
      <c r="E42" s="10"/>
    </row>
    <row r="43" spans="2:5" ht="15.75" customHeight="1" x14ac:dyDescent="0.2">
      <c r="B43" s="23" t="s">
        <v>52</v>
      </c>
      <c r="C43" s="10"/>
      <c r="D43" s="10"/>
      <c r="E43" s="10"/>
    </row>
    <row r="44" spans="2:5" ht="15.75" customHeight="1" x14ac:dyDescent="0.2">
      <c r="B44" s="10"/>
      <c r="C44" s="10"/>
      <c r="D44" s="10"/>
      <c r="E44" s="10"/>
    </row>
    <row r="45" spans="2:5" ht="15.75" customHeight="1" x14ac:dyDescent="0.2">
      <c r="B45" s="6" t="s">
        <v>53</v>
      </c>
      <c r="C45" s="10"/>
      <c r="D45" s="10"/>
      <c r="E45" s="10"/>
    </row>
    <row r="46" spans="2:5" ht="15.75" customHeight="1" x14ac:dyDescent="0.2">
      <c r="B46" s="7" t="s">
        <v>54</v>
      </c>
      <c r="D46" s="10"/>
      <c r="E46" s="10"/>
    </row>
    <row r="47" spans="2:5" ht="15.75" customHeight="1" x14ac:dyDescent="0.2">
      <c r="B47" s="7">
        <v>2018</v>
      </c>
      <c r="D47" s="10"/>
      <c r="E47" s="10"/>
    </row>
    <row r="48" spans="2:5" ht="15.75" customHeight="1" x14ac:dyDescent="0.2">
      <c r="B48" s="7" t="s">
        <v>55</v>
      </c>
      <c r="D48" s="10"/>
      <c r="E48" s="10"/>
    </row>
    <row r="49" spans="1:5" ht="15.75" customHeight="1" x14ac:dyDescent="0.2">
      <c r="B49" s="8" t="s">
        <v>56</v>
      </c>
      <c r="D49" s="10"/>
      <c r="E49" s="10"/>
    </row>
    <row r="50" spans="1:5" ht="15.75" customHeight="1" x14ac:dyDescent="0.2">
      <c r="D50" s="10"/>
      <c r="E50" s="10"/>
    </row>
    <row r="51" spans="1:5" ht="15.75" customHeight="1" x14ac:dyDescent="0.2">
      <c r="B51" s="9" t="s">
        <v>57</v>
      </c>
      <c r="D51" s="10"/>
      <c r="E51" s="10"/>
    </row>
    <row r="52" spans="1:5" ht="15.75" customHeight="1" x14ac:dyDescent="0.2">
      <c r="B52" s="10" t="s">
        <v>58</v>
      </c>
      <c r="D52" s="10"/>
      <c r="E52" s="10"/>
    </row>
    <row r="53" spans="1:5" ht="15.75" customHeight="1" x14ac:dyDescent="0.2">
      <c r="B53" s="25">
        <v>2017</v>
      </c>
      <c r="D53" s="10"/>
      <c r="E53" s="10"/>
    </row>
    <row r="54" spans="1:5" ht="15.75" customHeight="1" x14ac:dyDescent="0.2">
      <c r="B54" s="10" t="s">
        <v>59</v>
      </c>
      <c r="D54" s="10"/>
      <c r="E54" s="10"/>
    </row>
    <row r="55" spans="1:5" ht="15.75" customHeight="1" x14ac:dyDescent="0.2">
      <c r="B55" s="10" t="s">
        <v>60</v>
      </c>
      <c r="D55" s="10"/>
      <c r="E55" s="10"/>
    </row>
    <row r="56" spans="1:5" ht="15.75" customHeight="1" x14ac:dyDescent="0.2">
      <c r="B56" s="11" t="s">
        <v>61</v>
      </c>
      <c r="D56" s="10"/>
      <c r="E56" s="10"/>
    </row>
    <row r="57" spans="1:5" ht="15.75" customHeight="1" x14ac:dyDescent="0.2">
      <c r="D57" s="10"/>
      <c r="E57" s="10"/>
    </row>
    <row r="58" spans="1:5" ht="15.75" customHeight="1" x14ac:dyDescent="0.2">
      <c r="D58" s="10"/>
      <c r="E58" s="10"/>
    </row>
    <row r="59" spans="1:5" ht="15.75" customHeight="1" x14ac:dyDescent="0.2">
      <c r="A59" s="1" t="s">
        <v>62</v>
      </c>
      <c r="B59" s="10"/>
      <c r="C59" s="10"/>
      <c r="D59" s="10"/>
      <c r="E59" s="10"/>
    </row>
    <row r="60" spans="1:5" ht="15.75" customHeight="1" x14ac:dyDescent="0.2">
      <c r="A60" s="23" t="s">
        <v>63</v>
      </c>
      <c r="B60" s="10"/>
      <c r="C60" s="10"/>
      <c r="D60" s="10"/>
      <c r="E60" s="10"/>
    </row>
    <row r="61" spans="1:5" ht="15.75" customHeight="1" x14ac:dyDescent="0.2">
      <c r="A61" s="23" t="s">
        <v>64</v>
      </c>
      <c r="B61" s="10"/>
      <c r="C61" s="10"/>
      <c r="D61" s="10"/>
      <c r="E61" s="10"/>
    </row>
    <row r="62" spans="1:5" ht="15.75" customHeight="1" x14ac:dyDescent="0.2">
      <c r="A62" s="23" t="s">
        <v>65</v>
      </c>
      <c r="B62" s="10"/>
      <c r="C62" s="10"/>
      <c r="D62" s="10"/>
      <c r="E62" s="10"/>
    </row>
    <row r="63" spans="1:5" ht="15.75" customHeight="1" x14ac:dyDescent="0.2">
      <c r="A63" s="53" t="s">
        <v>66</v>
      </c>
      <c r="B63" s="10"/>
      <c r="C63" s="10"/>
      <c r="D63" s="10"/>
      <c r="E63" s="10"/>
    </row>
    <row r="64" spans="1:5" s="48" customFormat="1" ht="15.75" customHeight="1" x14ac:dyDescent="0.2">
      <c r="A64" s="53"/>
      <c r="B64" s="53"/>
      <c r="C64" s="53"/>
      <c r="D64" s="53"/>
      <c r="E64" s="53"/>
    </row>
    <row r="65" spans="1:5" ht="15.75" customHeight="1" x14ac:dyDescent="0.2">
      <c r="A65" s="12" t="s">
        <v>67</v>
      </c>
      <c r="B65" s="13"/>
      <c r="C65" s="13"/>
      <c r="D65" s="10"/>
      <c r="E65" s="10"/>
    </row>
    <row r="66" spans="1:5" ht="15.75" customHeight="1" x14ac:dyDescent="0.2">
      <c r="A66" t="s">
        <v>68</v>
      </c>
      <c r="B66" s="14"/>
      <c r="C66" s="14"/>
      <c r="D66" s="10"/>
      <c r="E66" s="10"/>
    </row>
    <row r="67" spans="1:5" ht="15.75" customHeight="1" x14ac:dyDescent="0.2">
      <c r="A67" t="s">
        <v>69</v>
      </c>
      <c r="B67" s="14"/>
      <c r="C67" s="14"/>
      <c r="D67" s="10"/>
      <c r="E67" s="10"/>
    </row>
    <row r="68" spans="1:5" ht="15.75" customHeight="1" x14ac:dyDescent="0.2">
      <c r="A68" t="s">
        <v>70</v>
      </c>
      <c r="B68" s="14"/>
      <c r="C68" s="14"/>
      <c r="D68" s="10"/>
      <c r="E68" s="10"/>
    </row>
    <row r="69" spans="1:5" ht="15.75" customHeight="1" x14ac:dyDescent="0.2">
      <c r="A69" s="23" t="s">
        <v>71</v>
      </c>
      <c r="B69" s="14"/>
      <c r="C69" s="14"/>
      <c r="D69" s="10"/>
      <c r="E69" s="10"/>
    </row>
    <row r="70" spans="1:5" ht="15.75" customHeight="1" x14ac:dyDescent="0.2">
      <c r="A70" t="s">
        <v>72</v>
      </c>
      <c r="B70" s="14"/>
      <c r="C70" s="14"/>
      <c r="D70" s="10"/>
      <c r="E70" s="10"/>
    </row>
    <row r="71" spans="1:5" ht="15.75" customHeight="1" x14ac:dyDescent="0.2">
      <c r="A71" s="15"/>
      <c r="B71" s="14"/>
      <c r="C71" s="14"/>
      <c r="D71" s="10"/>
      <c r="E71" s="10"/>
    </row>
    <row r="72" spans="1:5" ht="15.75" customHeight="1" x14ac:dyDescent="0.2">
      <c r="A72" t="s">
        <v>73</v>
      </c>
      <c r="B72" s="14"/>
      <c r="C72" s="14"/>
      <c r="D72" s="10"/>
      <c r="E72" s="10"/>
    </row>
    <row r="73" spans="1:5" ht="15.75" customHeight="1" x14ac:dyDescent="0.2">
      <c r="A73" t="s">
        <v>74</v>
      </c>
      <c r="B73" s="14"/>
      <c r="C73" s="14"/>
      <c r="D73" s="10"/>
      <c r="E73" s="10"/>
    </row>
    <row r="74" spans="1:5" ht="15.75" customHeight="1" x14ac:dyDescent="0.2">
      <c r="A74" t="s">
        <v>75</v>
      </c>
      <c r="B74" s="14"/>
      <c r="C74" s="14"/>
      <c r="D74" s="10"/>
      <c r="E74" s="10"/>
    </row>
    <row r="75" spans="1:5" ht="15.75" customHeight="1" x14ac:dyDescent="0.2">
      <c r="A75" t="s">
        <v>76</v>
      </c>
      <c r="B75" s="14"/>
      <c r="C75" s="14"/>
      <c r="D75" s="10"/>
      <c r="E75" s="10"/>
    </row>
    <row r="76" spans="1:5" ht="15.75" customHeight="1" x14ac:dyDescent="0.2">
      <c r="B76" s="14"/>
      <c r="C76" s="14"/>
      <c r="D76" s="10"/>
      <c r="E76" s="10"/>
    </row>
    <row r="77" spans="1:5" ht="15.75" customHeight="1" x14ac:dyDescent="0.2">
      <c r="A77" t="s">
        <v>77</v>
      </c>
      <c r="B77" s="14"/>
      <c r="C77" s="14"/>
      <c r="D77" s="10"/>
      <c r="E77" s="10"/>
    </row>
    <row r="78" spans="1:5" ht="15.75" customHeight="1" x14ac:dyDescent="0.2">
      <c r="A78" t="s">
        <v>78</v>
      </c>
      <c r="B78" s="14"/>
      <c r="C78" s="14"/>
      <c r="D78" s="10"/>
      <c r="E78" s="10"/>
    </row>
    <row r="79" spans="1:5" ht="15.75" customHeight="1" x14ac:dyDescent="0.2">
      <c r="A79" t="s">
        <v>79</v>
      </c>
      <c r="B79" s="14"/>
      <c r="C79" s="14"/>
      <c r="D79" s="10"/>
      <c r="E79" s="10"/>
    </row>
    <row r="80" spans="1:5" ht="15.75" customHeight="1" x14ac:dyDescent="0.2">
      <c r="A80" t="s">
        <v>80</v>
      </c>
      <c r="B80" s="14"/>
      <c r="C80" s="14"/>
      <c r="D80" s="10"/>
      <c r="E80" s="10"/>
    </row>
    <row r="81" spans="1:5" ht="15.75" customHeight="1" x14ac:dyDescent="0.2">
      <c r="A81" s="23" t="s">
        <v>81</v>
      </c>
      <c r="B81" s="14"/>
      <c r="C81" s="14"/>
      <c r="D81" s="10"/>
      <c r="E81" s="10"/>
    </row>
    <row r="82" spans="1:5" ht="15.75" customHeight="1" x14ac:dyDescent="0.2">
      <c r="B82" s="14"/>
      <c r="C82" s="14"/>
      <c r="D82" s="10"/>
      <c r="E82" s="10"/>
    </row>
    <row r="83" spans="1:5" ht="15.75" customHeight="1" x14ac:dyDescent="0.2">
      <c r="A83" t="s">
        <v>82</v>
      </c>
      <c r="B83" s="14"/>
      <c r="C83" s="14"/>
      <c r="D83" s="10"/>
      <c r="E83" s="10"/>
    </row>
    <row r="84" spans="1:5" ht="15.75" customHeight="1" x14ac:dyDescent="0.2">
      <c r="A84" t="s">
        <v>83</v>
      </c>
      <c r="B84" s="14"/>
      <c r="C84" s="14"/>
      <c r="D84" s="10"/>
      <c r="E84" s="10"/>
    </row>
    <row r="85" spans="1:5" ht="15.75" customHeight="1" x14ac:dyDescent="0.2">
      <c r="B85" s="14"/>
      <c r="C85" s="14"/>
      <c r="D85" s="10"/>
      <c r="E85" s="10"/>
    </row>
    <row r="86" spans="1:5" ht="15.75" customHeight="1" x14ac:dyDescent="0.2">
      <c r="A86" t="s">
        <v>84</v>
      </c>
      <c r="B86" s="14"/>
      <c r="C86" s="14"/>
      <c r="D86" s="10"/>
      <c r="E86" s="10"/>
    </row>
    <row r="87" spans="1:5" ht="15.75" customHeight="1" x14ac:dyDescent="0.2">
      <c r="A87" s="23" t="s">
        <v>85</v>
      </c>
      <c r="B87" s="14"/>
      <c r="C87" s="14"/>
      <c r="D87" s="10"/>
      <c r="E87" s="10"/>
    </row>
    <row r="88" spans="1:5" ht="15.75" customHeight="1" x14ac:dyDescent="0.2">
      <c r="A88" t="s">
        <v>86</v>
      </c>
      <c r="B88" s="14"/>
      <c r="C88" s="14"/>
      <c r="D88" s="10"/>
      <c r="E88" s="10"/>
    </row>
    <row r="89" spans="1:5" ht="15.75" customHeight="1" x14ac:dyDescent="0.2">
      <c r="A89" t="s">
        <v>87</v>
      </c>
      <c r="B89" s="14"/>
      <c r="C89" s="14"/>
      <c r="D89" s="16"/>
      <c r="E89" s="10"/>
    </row>
    <row r="90" spans="1:5" ht="15.75" customHeight="1" x14ac:dyDescent="0.2">
      <c r="A90" s="23" t="s">
        <v>88</v>
      </c>
      <c r="B90" s="14"/>
      <c r="C90" s="14"/>
      <c r="D90" s="16"/>
      <c r="E90" s="10"/>
    </row>
    <row r="91" spans="1:5" ht="15.75" customHeight="1" x14ac:dyDescent="0.2">
      <c r="B91" s="14"/>
      <c r="C91" s="14"/>
      <c r="D91" s="16"/>
      <c r="E91" s="10"/>
    </row>
    <row r="92" spans="1:5" ht="15.75" customHeight="1" x14ac:dyDescent="0.2">
      <c r="A92" t="s">
        <v>89</v>
      </c>
      <c r="B92" s="14"/>
      <c r="C92" s="14"/>
      <c r="D92" s="16"/>
      <c r="E92" s="10"/>
    </row>
    <row r="93" spans="1:5" ht="15.75" customHeight="1" x14ac:dyDescent="0.2">
      <c r="A93" t="s">
        <v>90</v>
      </c>
      <c r="B93" s="14"/>
      <c r="C93" s="14"/>
      <c r="D93" s="16"/>
      <c r="E93" s="10"/>
    </row>
    <row r="94" spans="1:5" ht="15.75" customHeight="1" x14ac:dyDescent="0.2">
      <c r="A94" t="s">
        <v>91</v>
      </c>
      <c r="B94" s="14"/>
      <c r="C94" s="14"/>
      <c r="D94" s="16"/>
      <c r="E94" s="10"/>
    </row>
    <row r="95" spans="1:5" ht="15.75" customHeight="1" x14ac:dyDescent="0.2">
      <c r="A95" t="s">
        <v>92</v>
      </c>
      <c r="B95" s="14"/>
      <c r="C95" s="14"/>
      <c r="D95" s="16"/>
      <c r="E95" s="10"/>
    </row>
    <row r="96" spans="1:5" ht="15.75" customHeight="1" x14ac:dyDescent="0.2">
      <c r="A96" s="23" t="s">
        <v>93</v>
      </c>
      <c r="B96" s="14"/>
      <c r="C96" s="14"/>
      <c r="D96" s="16"/>
      <c r="E96" s="10"/>
    </row>
    <row r="97" spans="1:5" ht="15.75" customHeight="1" x14ac:dyDescent="0.2">
      <c r="B97" s="14"/>
      <c r="C97" s="14"/>
      <c r="D97" s="16"/>
      <c r="E97" s="10"/>
    </row>
    <row r="98" spans="1:5" ht="15.75" customHeight="1" x14ac:dyDescent="0.2">
      <c r="A98" t="s">
        <v>94</v>
      </c>
      <c r="B98" s="14"/>
      <c r="C98" s="14"/>
      <c r="D98" s="16"/>
      <c r="E98" s="10"/>
    </row>
    <row r="99" spans="1:5" ht="15.75" customHeight="1" x14ac:dyDescent="0.2">
      <c r="A99" t="s">
        <v>95</v>
      </c>
      <c r="B99" s="14"/>
      <c r="C99" s="14"/>
      <c r="D99" s="16"/>
      <c r="E99" s="10"/>
    </row>
    <row r="100" spans="1:5" ht="15.75" customHeight="1" x14ac:dyDescent="0.2">
      <c r="A100" t="s">
        <v>96</v>
      </c>
      <c r="B100" s="14"/>
      <c r="C100" s="14"/>
      <c r="D100" s="16"/>
      <c r="E100" s="10"/>
    </row>
    <row r="101" spans="1:5" ht="15.75" customHeight="1" x14ac:dyDescent="0.2">
      <c r="B101" s="14"/>
      <c r="C101" s="14"/>
      <c r="D101" s="16"/>
      <c r="E101" s="10"/>
    </row>
    <row r="102" spans="1:5" ht="15.75" customHeight="1" x14ac:dyDescent="0.2">
      <c r="A102" s="23" t="s">
        <v>97</v>
      </c>
      <c r="B102" s="14"/>
      <c r="C102" s="14"/>
      <c r="D102" s="16"/>
      <c r="E102" s="10"/>
    </row>
    <row r="103" spans="1:5" ht="15.75" customHeight="1" x14ac:dyDescent="0.2">
      <c r="A103" s="17" t="s">
        <v>98</v>
      </c>
      <c r="B103" s="14"/>
      <c r="C103" t="s">
        <v>99</v>
      </c>
      <c r="D103" s="16"/>
      <c r="E103" s="10"/>
    </row>
    <row r="104" spans="1:5" ht="15.75" customHeight="1" x14ac:dyDescent="0.2">
      <c r="A104" s="17" t="s">
        <v>100</v>
      </c>
      <c r="B104" s="14"/>
      <c r="C104" t="s">
        <v>101</v>
      </c>
      <c r="D104" s="16"/>
      <c r="E104" s="10"/>
    </row>
    <row r="105" spans="1:5" ht="15.75" customHeight="1" x14ac:dyDescent="0.2">
      <c r="A105" s="17" t="s">
        <v>102</v>
      </c>
      <c r="B105" s="14"/>
      <c r="C105" t="s">
        <v>101</v>
      </c>
      <c r="D105" s="16"/>
      <c r="E105" s="10"/>
    </row>
    <row r="106" spans="1:5" ht="15.75" customHeight="1" x14ac:dyDescent="0.2">
      <c r="A106" s="18" t="s">
        <v>103</v>
      </c>
      <c r="B106" s="14"/>
      <c r="C106" t="s">
        <v>104</v>
      </c>
      <c r="D106" s="16"/>
      <c r="E106" s="10"/>
    </row>
    <row r="107" spans="1:5" ht="15.75" customHeight="1" x14ac:dyDescent="0.2">
      <c r="A107" s="17" t="s">
        <v>105</v>
      </c>
      <c r="B107" s="14"/>
      <c r="C107" t="s">
        <v>104</v>
      </c>
      <c r="D107" s="16"/>
      <c r="E107" s="10"/>
    </row>
    <row r="108" spans="1:5" ht="15.75" customHeight="1" x14ac:dyDescent="0.2">
      <c r="A108" s="17" t="s">
        <v>106</v>
      </c>
      <c r="B108" s="14"/>
      <c r="C108" t="s">
        <v>107</v>
      </c>
      <c r="D108" s="16"/>
      <c r="E108" s="10"/>
    </row>
    <row r="109" spans="1:5" ht="15.75" customHeight="1" x14ac:dyDescent="0.2">
      <c r="A109" s="17" t="s">
        <v>108</v>
      </c>
      <c r="B109" s="14"/>
      <c r="C109" t="s">
        <v>101</v>
      </c>
      <c r="D109" s="19"/>
      <c r="E109" s="10"/>
    </row>
    <row r="110" spans="1:5" ht="15.75" customHeight="1" x14ac:dyDescent="0.2">
      <c r="A110" s="17" t="s">
        <v>109</v>
      </c>
      <c r="B110" s="14"/>
      <c r="C110" t="s">
        <v>104</v>
      </c>
      <c r="D110" s="16"/>
      <c r="E110" s="10"/>
    </row>
    <row r="111" spans="1:5" ht="15.75" customHeight="1" x14ac:dyDescent="0.2">
      <c r="A111" s="17" t="s">
        <v>110</v>
      </c>
      <c r="B111" s="14"/>
      <c r="C111" t="s">
        <v>104</v>
      </c>
      <c r="D111" s="19"/>
      <c r="E111" s="10"/>
    </row>
    <row r="112" spans="1:5" ht="15.75" customHeight="1" x14ac:dyDescent="0.2">
      <c r="A112" s="17" t="s">
        <v>111</v>
      </c>
      <c r="B112" s="14"/>
      <c r="C112" t="s">
        <v>107</v>
      </c>
      <c r="D112" s="10"/>
      <c r="E112" s="10"/>
    </row>
    <row r="113" spans="1:5" ht="15.75" customHeight="1" x14ac:dyDescent="0.2">
      <c r="D113" s="10"/>
      <c r="E113" s="10"/>
    </row>
    <row r="114" spans="1:5" ht="15.75" customHeight="1" x14ac:dyDescent="0.2">
      <c r="D114" s="10"/>
      <c r="E114" s="10"/>
    </row>
    <row r="115" spans="1:5" ht="15.75" customHeight="1" x14ac:dyDescent="0.2">
      <c r="A115" s="20" t="s">
        <v>112</v>
      </c>
      <c r="D115" s="10"/>
      <c r="E115" s="10"/>
    </row>
    <row r="116" spans="1:5" ht="15.75" customHeight="1" x14ac:dyDescent="0.2">
      <c r="A116" s="26" t="s">
        <v>113</v>
      </c>
      <c r="B116" s="21"/>
      <c r="D116" s="10"/>
      <c r="E116" s="10"/>
    </row>
    <row r="117" spans="1:5" ht="15.75" customHeight="1" x14ac:dyDescent="0.2">
      <c r="D117" s="10"/>
      <c r="E117" s="10"/>
    </row>
    <row r="118" spans="1:5" ht="15.75" customHeight="1" x14ac:dyDescent="0.2">
      <c r="A118" s="22" t="s">
        <v>114</v>
      </c>
      <c r="B118" s="21"/>
      <c r="C118" s="10"/>
      <c r="D118" s="10"/>
      <c r="E118" s="10"/>
    </row>
    <row r="119" spans="1:5" ht="15.75" customHeight="1" x14ac:dyDescent="0.2">
      <c r="A119" s="26" t="s">
        <v>115</v>
      </c>
      <c r="B119" s="10"/>
      <c r="C119" s="10"/>
      <c r="D119" s="10"/>
      <c r="E119" s="10"/>
    </row>
    <row r="120" spans="1:5" ht="15.75" customHeight="1" x14ac:dyDescent="0.2">
      <c r="A120" s="26" t="s">
        <v>116</v>
      </c>
      <c r="B120" s="10"/>
      <c r="C120" s="10"/>
      <c r="D120" s="10"/>
      <c r="E120" s="10"/>
    </row>
    <row r="121" spans="1:5" ht="15.75" customHeight="1" x14ac:dyDescent="0.2">
      <c r="A121" s="26" t="s">
        <v>117</v>
      </c>
      <c r="C121" s="10"/>
      <c r="D121" s="10"/>
      <c r="E121" s="10"/>
    </row>
    <row r="122" spans="1:5" ht="15.75" customHeight="1" x14ac:dyDescent="0.2">
      <c r="A122" s="26" t="s">
        <v>118</v>
      </c>
      <c r="C122" s="10"/>
      <c r="D122" s="10"/>
      <c r="E122" s="10"/>
    </row>
    <row r="123" spans="1:5" ht="15.75" customHeight="1" x14ac:dyDescent="0.2">
      <c r="A123" s="26" t="s">
        <v>119</v>
      </c>
      <c r="C123" s="10"/>
      <c r="D123" s="10"/>
      <c r="E123" s="10"/>
    </row>
    <row r="124" spans="1:5" ht="15.75" customHeight="1" x14ac:dyDescent="0.2">
      <c r="C124" s="10"/>
      <c r="D124" s="10"/>
      <c r="E124" s="10"/>
    </row>
    <row r="125" spans="1:5" ht="15.75" customHeight="1" x14ac:dyDescent="0.2">
      <c r="A125" s="26" t="s">
        <v>120</v>
      </c>
      <c r="C125" s="10"/>
      <c r="D125" s="10"/>
      <c r="E125" s="10"/>
    </row>
    <row r="126" spans="1:5" ht="15.75" customHeight="1" x14ac:dyDescent="0.2">
      <c r="A126" s="26" t="s">
        <v>121</v>
      </c>
      <c r="C126" s="10"/>
      <c r="D126" s="10"/>
      <c r="E126" s="10"/>
    </row>
    <row r="127" spans="1:5" ht="15.75" customHeight="1" x14ac:dyDescent="0.2">
      <c r="A127" s="26" t="s">
        <v>122</v>
      </c>
      <c r="C127" s="10"/>
      <c r="D127" s="10"/>
      <c r="E127" s="10"/>
    </row>
    <row r="128" spans="1:5" ht="15.75" customHeight="1" x14ac:dyDescent="0.2">
      <c r="A128" s="26" t="s">
        <v>123</v>
      </c>
      <c r="C128" s="10"/>
      <c r="D128" s="10"/>
      <c r="E128" s="10"/>
    </row>
    <row r="129" spans="1:5" ht="15.75" customHeight="1" x14ac:dyDescent="0.2">
      <c r="A129" s="26" t="s">
        <v>124</v>
      </c>
      <c r="B129" s="10"/>
      <c r="C129" s="10"/>
      <c r="D129" s="10"/>
      <c r="E129" s="10"/>
    </row>
    <row r="130" spans="1:5" ht="15.75" customHeight="1" x14ac:dyDescent="0.2">
      <c r="B130" s="10"/>
      <c r="C130" s="10"/>
      <c r="D130" s="10"/>
      <c r="E130" s="10"/>
    </row>
    <row r="131" spans="1:5" ht="15.75" customHeight="1" x14ac:dyDescent="0.2">
      <c r="A131" s="22" t="s">
        <v>125</v>
      </c>
      <c r="B131" s="10"/>
      <c r="C131" s="10"/>
      <c r="D131" s="10"/>
      <c r="E131" s="10"/>
    </row>
    <row r="132" spans="1:5" ht="15.75" customHeight="1" x14ac:dyDescent="0.2">
      <c r="A132" s="26" t="s">
        <v>126</v>
      </c>
      <c r="B132" s="10"/>
      <c r="C132" s="10"/>
      <c r="D132" s="10"/>
      <c r="E132" s="10"/>
    </row>
    <row r="133" spans="1:5" ht="15.75" customHeight="1" x14ac:dyDescent="0.2">
      <c r="A133" s="26" t="s">
        <v>127</v>
      </c>
      <c r="B133" s="10"/>
      <c r="C133" s="10"/>
      <c r="D133" s="10"/>
      <c r="E133" s="10"/>
    </row>
    <row r="134" spans="1:5" ht="15.75" customHeight="1" x14ac:dyDescent="0.2">
      <c r="A134" s="26" t="s">
        <v>128</v>
      </c>
      <c r="C134" s="10"/>
      <c r="D134" s="10"/>
      <c r="E134" s="10"/>
    </row>
    <row r="135" spans="1:5" ht="15.75" customHeight="1" x14ac:dyDescent="0.2">
      <c r="A135" s="26" t="s">
        <v>129</v>
      </c>
      <c r="B135" s="10"/>
      <c r="C135" s="10"/>
      <c r="D135" s="10"/>
      <c r="E135" s="10"/>
    </row>
    <row r="136" spans="1:5" ht="15.75" customHeight="1" x14ac:dyDescent="0.2">
      <c r="A136" s="26" t="s">
        <v>130</v>
      </c>
      <c r="B136" s="10"/>
      <c r="C136" s="10"/>
      <c r="D136" s="10"/>
      <c r="E136" s="10"/>
    </row>
    <row r="137" spans="1:5" ht="15.75" customHeight="1" x14ac:dyDescent="0.2">
      <c r="A137" s="26" t="s">
        <v>131</v>
      </c>
      <c r="B137" s="10"/>
      <c r="C137" s="10"/>
      <c r="D137" s="10"/>
      <c r="E137" s="10"/>
    </row>
    <row r="138" spans="1:5" ht="15.75" customHeight="1" x14ac:dyDescent="0.2">
      <c r="B138" s="10"/>
      <c r="C138" s="10"/>
      <c r="D138" s="10"/>
      <c r="E138" s="10"/>
    </row>
    <row r="139" spans="1:5" ht="15.75" customHeight="1" x14ac:dyDescent="0.2">
      <c r="A139" s="23" t="s">
        <v>132</v>
      </c>
      <c r="B139" s="10"/>
      <c r="C139" s="10"/>
      <c r="D139" s="10"/>
      <c r="E139" s="10"/>
    </row>
    <row r="140" spans="1:5" ht="15.75" customHeight="1" x14ac:dyDescent="0.2">
      <c r="A140" s="24" t="s">
        <v>133</v>
      </c>
      <c r="B140" s="10"/>
      <c r="C140" s="10"/>
      <c r="D140" s="10"/>
      <c r="E140" s="10"/>
    </row>
    <row r="141" spans="1:5" ht="15.75" customHeight="1" x14ac:dyDescent="0.2">
      <c r="B141" s="10"/>
      <c r="C141" s="10"/>
      <c r="D141" s="10"/>
      <c r="E141" s="10"/>
    </row>
    <row r="142" spans="1:5" ht="15.75" customHeight="1" x14ac:dyDescent="0.2">
      <c r="B142" s="14"/>
      <c r="C142" s="10"/>
      <c r="D142" s="10"/>
      <c r="E142" s="10"/>
    </row>
    <row r="143" spans="1:5" ht="15.75" customHeight="1" x14ac:dyDescent="0.2">
      <c r="B143" s="10"/>
      <c r="C143" s="10"/>
      <c r="D143" s="10"/>
      <c r="E143" s="10"/>
    </row>
    <row r="144" spans="1:5" ht="15.75" customHeight="1" x14ac:dyDescent="0.2">
      <c r="B144" s="10"/>
      <c r="C144" s="10"/>
      <c r="D144" s="10"/>
      <c r="E144" s="10"/>
    </row>
    <row r="145" spans="2:5" ht="15.75" customHeight="1" x14ac:dyDescent="0.2">
      <c r="B145" s="10"/>
      <c r="C145" s="10"/>
      <c r="D145" s="10"/>
      <c r="E145" s="10"/>
    </row>
    <row r="146" spans="2:5" ht="15.75" customHeight="1" x14ac:dyDescent="0.2">
      <c r="B146" s="10"/>
      <c r="C146" s="10"/>
      <c r="D146" s="10"/>
      <c r="E146" s="10"/>
    </row>
    <row r="147" spans="2:5" ht="15.75" customHeight="1" x14ac:dyDescent="0.2">
      <c r="B147" s="10"/>
      <c r="C147" s="10"/>
      <c r="D147" s="10"/>
      <c r="E147" s="10"/>
    </row>
    <row r="148" spans="2:5" ht="15.75" customHeight="1" x14ac:dyDescent="0.2">
      <c r="B148" s="10"/>
      <c r="C148" s="10"/>
      <c r="D148" s="10"/>
      <c r="E148" s="10"/>
    </row>
    <row r="149" spans="2:5" ht="15.75" customHeight="1" x14ac:dyDescent="0.2">
      <c r="B149" s="10"/>
      <c r="C149" s="10"/>
      <c r="D149" s="10"/>
      <c r="E149" s="10"/>
    </row>
    <row r="150" spans="2:5" ht="15.75" customHeight="1" x14ac:dyDescent="0.2">
      <c r="B150" s="10"/>
      <c r="C150" s="10"/>
      <c r="D150" s="10"/>
      <c r="E150" s="10"/>
    </row>
    <row r="151" spans="2:5" ht="15.75" customHeight="1" x14ac:dyDescent="0.2">
      <c r="B151" s="10"/>
      <c r="C151" s="10"/>
      <c r="D151" s="10"/>
      <c r="E151" s="10"/>
    </row>
    <row r="152" spans="2:5" ht="15.75" customHeight="1" x14ac:dyDescent="0.2">
      <c r="B152" s="10"/>
      <c r="C152" s="10"/>
      <c r="D152" s="10"/>
      <c r="E152" s="10"/>
    </row>
    <row r="153" spans="2:5" ht="15.75" customHeight="1" x14ac:dyDescent="0.2">
      <c r="B153" s="10"/>
      <c r="C153" s="10"/>
      <c r="D153" s="10"/>
      <c r="E153" s="10"/>
    </row>
    <row r="154" spans="2:5" ht="15.75" customHeight="1" x14ac:dyDescent="0.2">
      <c r="B154" s="10"/>
      <c r="C154" s="10"/>
      <c r="D154" s="10"/>
      <c r="E154" s="10"/>
    </row>
    <row r="155" spans="2:5" ht="15.75" customHeight="1" x14ac:dyDescent="0.2">
      <c r="B155" s="10"/>
      <c r="C155" s="10"/>
      <c r="D155" s="10"/>
      <c r="E155" s="10"/>
    </row>
    <row r="156" spans="2:5" ht="15.75" customHeight="1" x14ac:dyDescent="0.2">
      <c r="B156" s="10"/>
      <c r="C156" s="10"/>
      <c r="D156" s="10"/>
      <c r="E156" s="10"/>
    </row>
    <row r="157" spans="2:5" ht="15.75" customHeight="1" x14ac:dyDescent="0.2">
      <c r="B157" s="10"/>
      <c r="C157" s="10"/>
      <c r="D157" s="10"/>
      <c r="E157" s="10"/>
    </row>
    <row r="158" spans="2:5" ht="15.75" customHeight="1" x14ac:dyDescent="0.2">
      <c r="B158" s="10"/>
      <c r="C158" s="10"/>
      <c r="D158" s="10"/>
      <c r="E158" s="10"/>
    </row>
    <row r="159" spans="2:5" ht="15.75" customHeight="1" x14ac:dyDescent="0.2">
      <c r="B159" s="10"/>
      <c r="C159" s="10"/>
      <c r="D159" s="10"/>
      <c r="E159" s="10"/>
    </row>
    <row r="160" spans="2:5" ht="15.75" customHeight="1" x14ac:dyDescent="0.2">
      <c r="B160" s="10"/>
      <c r="C160" s="10"/>
      <c r="D160" s="10"/>
      <c r="E160" s="10"/>
    </row>
    <row r="161" spans="2:5" ht="15.75" customHeight="1" x14ac:dyDescent="0.2">
      <c r="B161" s="10"/>
      <c r="C161" s="10"/>
      <c r="D161" s="10"/>
      <c r="E161" s="10"/>
    </row>
    <row r="162" spans="2:5" ht="15.75" customHeight="1" x14ac:dyDescent="0.2">
      <c r="B162" s="10"/>
      <c r="C162" s="10"/>
      <c r="D162" s="10"/>
      <c r="E162" s="10"/>
    </row>
    <row r="163" spans="2:5" ht="15.75" customHeight="1" x14ac:dyDescent="0.2">
      <c r="B163" s="10"/>
      <c r="C163" s="10"/>
      <c r="D163" s="10"/>
      <c r="E163" s="10"/>
    </row>
    <row r="164" spans="2:5" ht="15.75" customHeight="1" x14ac:dyDescent="0.2">
      <c r="B164" s="10"/>
      <c r="C164" s="10"/>
      <c r="D164" s="10"/>
      <c r="E164" s="10"/>
    </row>
    <row r="165" spans="2:5" ht="15.75" customHeight="1" x14ac:dyDescent="0.2">
      <c r="B165" s="10"/>
      <c r="C165" s="10"/>
      <c r="D165" s="10"/>
      <c r="E165" s="10"/>
    </row>
    <row r="166" spans="2:5" ht="15.75" customHeight="1" x14ac:dyDescent="0.2">
      <c r="B166" s="10"/>
      <c r="C166" s="10"/>
      <c r="D166" s="10"/>
      <c r="E166" s="10"/>
    </row>
    <row r="167" spans="2:5" ht="15.75" customHeight="1" x14ac:dyDescent="0.2">
      <c r="B167" s="10"/>
      <c r="C167" s="10"/>
      <c r="D167" s="10"/>
      <c r="E167" s="10"/>
    </row>
    <row r="168" spans="2:5" ht="15.75" customHeight="1" x14ac:dyDescent="0.2">
      <c r="B168" s="10"/>
      <c r="C168" s="10"/>
      <c r="D168" s="10"/>
      <c r="E168" s="10"/>
    </row>
    <row r="169" spans="2:5" ht="15.75" customHeight="1" x14ac:dyDescent="0.2">
      <c r="B169" s="10"/>
      <c r="C169" s="10"/>
      <c r="D169" s="10"/>
      <c r="E169" s="10"/>
    </row>
    <row r="170" spans="2:5" ht="15.75" customHeight="1" x14ac:dyDescent="0.2">
      <c r="B170" s="10"/>
      <c r="C170" s="10"/>
      <c r="D170" s="10"/>
      <c r="E170" s="10"/>
    </row>
    <row r="171" spans="2:5" ht="15.75" customHeight="1" x14ac:dyDescent="0.2">
      <c r="B171" s="10"/>
      <c r="C171" s="10"/>
      <c r="D171" s="10"/>
      <c r="E171" s="10"/>
    </row>
    <row r="172" spans="2:5" ht="15.75" customHeight="1" x14ac:dyDescent="0.2">
      <c r="B172" s="10"/>
      <c r="C172" s="10"/>
      <c r="D172" s="10"/>
      <c r="E172" s="10"/>
    </row>
    <row r="173" spans="2:5" ht="15.75" customHeight="1" x14ac:dyDescent="0.2">
      <c r="B173" s="10"/>
      <c r="C173" s="10"/>
      <c r="D173" s="10"/>
      <c r="E173" s="10"/>
    </row>
    <row r="174" spans="2:5" ht="15.75" customHeight="1" x14ac:dyDescent="0.2">
      <c r="B174" s="10"/>
      <c r="C174" s="10"/>
      <c r="D174" s="10"/>
      <c r="E174" s="10"/>
    </row>
    <row r="175" spans="2:5" ht="15.75" customHeight="1" x14ac:dyDescent="0.2">
      <c r="B175" s="10"/>
      <c r="C175" s="10"/>
      <c r="D175" s="10"/>
      <c r="E175" s="10"/>
    </row>
    <row r="176" spans="2:5" ht="15.75" customHeight="1" x14ac:dyDescent="0.2">
      <c r="B176" s="10"/>
      <c r="C176" s="10"/>
      <c r="D176" s="10"/>
      <c r="E176" s="10"/>
    </row>
    <row r="177" spans="2:5" ht="15.75" customHeight="1" x14ac:dyDescent="0.2">
      <c r="B177" s="10"/>
      <c r="C177" s="10"/>
      <c r="D177" s="10"/>
      <c r="E177" s="10"/>
    </row>
    <row r="178" spans="2:5" ht="15.75" customHeight="1" x14ac:dyDescent="0.2">
      <c r="B178" s="10"/>
      <c r="C178" s="10"/>
      <c r="D178" s="10"/>
      <c r="E178" s="10"/>
    </row>
    <row r="179" spans="2:5" ht="15.75" customHeight="1" x14ac:dyDescent="0.2">
      <c r="B179" s="10"/>
      <c r="C179" s="10"/>
      <c r="D179" s="10"/>
      <c r="E179" s="10"/>
    </row>
    <row r="180" spans="2:5" ht="15.75" customHeight="1" x14ac:dyDescent="0.2">
      <c r="B180" s="10"/>
      <c r="C180" s="10"/>
      <c r="D180" s="10"/>
      <c r="E180" s="10"/>
    </row>
    <row r="181" spans="2:5" ht="15.75" customHeight="1" x14ac:dyDescent="0.2">
      <c r="B181" s="10"/>
      <c r="C181" s="10"/>
      <c r="D181" s="10"/>
      <c r="E181" s="10"/>
    </row>
    <row r="182" spans="2:5" ht="15.75" customHeight="1" x14ac:dyDescent="0.2">
      <c r="B182" s="10"/>
      <c r="C182" s="10"/>
      <c r="D182" s="10"/>
      <c r="E182" s="10"/>
    </row>
    <row r="183" spans="2:5" ht="15.75" customHeight="1" x14ac:dyDescent="0.2">
      <c r="B183" s="10"/>
      <c r="C183" s="10"/>
      <c r="D183" s="10"/>
      <c r="E183" s="10"/>
    </row>
    <row r="184" spans="2:5" ht="15.75" customHeight="1" x14ac:dyDescent="0.2">
      <c r="B184" s="10"/>
      <c r="C184" s="10"/>
      <c r="D184" s="10"/>
      <c r="E184" s="10"/>
    </row>
    <row r="185" spans="2:5" ht="15.75" customHeight="1" x14ac:dyDescent="0.2">
      <c r="B185" s="10"/>
      <c r="C185" s="10"/>
      <c r="D185" s="10"/>
      <c r="E185" s="10"/>
    </row>
    <row r="186" spans="2:5" ht="15.75" customHeight="1" x14ac:dyDescent="0.2">
      <c r="B186" s="10"/>
      <c r="C186" s="10"/>
      <c r="D186" s="10"/>
      <c r="E186" s="10"/>
    </row>
    <row r="187" spans="2:5" ht="15.75" customHeight="1" x14ac:dyDescent="0.2">
      <c r="B187" s="10"/>
      <c r="C187" s="10"/>
      <c r="D187" s="10"/>
      <c r="E187" s="10"/>
    </row>
    <row r="188" spans="2:5" ht="15.75" customHeight="1" x14ac:dyDescent="0.2">
      <c r="B188" s="10"/>
      <c r="C188" s="10"/>
      <c r="D188" s="10"/>
      <c r="E188" s="10"/>
    </row>
    <row r="189" spans="2:5" ht="15.75" customHeight="1" x14ac:dyDescent="0.2">
      <c r="B189" s="10"/>
      <c r="C189" s="10"/>
      <c r="D189" s="10"/>
      <c r="E189" s="10"/>
    </row>
    <row r="190" spans="2:5" ht="15.75" customHeight="1" x14ac:dyDescent="0.2">
      <c r="B190" s="10"/>
      <c r="C190" s="10"/>
      <c r="D190" s="10"/>
      <c r="E190" s="10"/>
    </row>
    <row r="191" spans="2:5" ht="15.75" customHeight="1" x14ac:dyDescent="0.2">
      <c r="B191" s="10"/>
      <c r="C191" s="10"/>
      <c r="D191" s="10"/>
      <c r="E191" s="10"/>
    </row>
    <row r="192" spans="2:5" ht="15.75" customHeight="1" x14ac:dyDescent="0.2">
      <c r="B192" s="10"/>
      <c r="C192" s="10"/>
      <c r="D192" s="10"/>
      <c r="E192" s="10"/>
    </row>
    <row r="193" spans="2:5" ht="15.75" customHeight="1" x14ac:dyDescent="0.2">
      <c r="B193" s="10"/>
      <c r="C193" s="10"/>
      <c r="D193" s="10"/>
      <c r="E193" s="10"/>
    </row>
    <row r="194" spans="2:5" ht="15.75" customHeight="1" x14ac:dyDescent="0.2">
      <c r="B194" s="10"/>
      <c r="C194" s="10"/>
      <c r="D194" s="10"/>
      <c r="E194" s="10"/>
    </row>
    <row r="195" spans="2:5" ht="15.75" customHeight="1" x14ac:dyDescent="0.2">
      <c r="B195" s="10"/>
      <c r="C195" s="10"/>
      <c r="D195" s="10"/>
      <c r="E195" s="10"/>
    </row>
    <row r="196" spans="2:5" ht="15.75" customHeight="1" x14ac:dyDescent="0.2">
      <c r="B196" s="10"/>
      <c r="C196" s="10"/>
      <c r="D196" s="10"/>
      <c r="E196" s="10"/>
    </row>
    <row r="197" spans="2:5" ht="15.75" customHeight="1" x14ac:dyDescent="0.2">
      <c r="B197" s="10"/>
      <c r="C197" s="10"/>
      <c r="D197" s="10"/>
      <c r="E197" s="10"/>
    </row>
    <row r="198" spans="2:5" ht="15.75" customHeight="1" x14ac:dyDescent="0.2">
      <c r="B198" s="10"/>
      <c r="C198" s="10"/>
      <c r="D198" s="10"/>
      <c r="E198" s="10"/>
    </row>
    <row r="199" spans="2:5" ht="15.75" customHeight="1" x14ac:dyDescent="0.2">
      <c r="B199" s="10"/>
      <c r="C199" s="10"/>
      <c r="D199" s="10"/>
      <c r="E199" s="10"/>
    </row>
    <row r="200" spans="2:5" ht="15.75" customHeight="1" x14ac:dyDescent="0.2">
      <c r="B200" s="10"/>
      <c r="C200" s="10"/>
      <c r="D200" s="10"/>
      <c r="E200" s="10"/>
    </row>
    <row r="201" spans="2:5" ht="15.75" customHeight="1" x14ac:dyDescent="0.2">
      <c r="B201" s="10"/>
      <c r="C201" s="10"/>
      <c r="D201" s="10"/>
      <c r="E201" s="10"/>
    </row>
    <row r="202" spans="2:5" ht="15.75" customHeight="1" x14ac:dyDescent="0.2">
      <c r="B202" s="10"/>
      <c r="C202" s="10"/>
      <c r="D202" s="10"/>
      <c r="E202" s="10"/>
    </row>
    <row r="203" spans="2:5" ht="15.75" customHeight="1" x14ac:dyDescent="0.2">
      <c r="B203" s="10"/>
      <c r="C203" s="10"/>
      <c r="D203" s="10"/>
      <c r="E203" s="10"/>
    </row>
    <row r="204" spans="2:5" ht="15.75" customHeight="1" x14ac:dyDescent="0.2">
      <c r="B204" s="10"/>
      <c r="C204" s="10"/>
      <c r="D204" s="10"/>
      <c r="E204" s="10"/>
    </row>
    <row r="205" spans="2:5" ht="15.75" customHeight="1" x14ac:dyDescent="0.2">
      <c r="B205" s="10"/>
      <c r="C205" s="10"/>
      <c r="D205" s="10"/>
      <c r="E205" s="10"/>
    </row>
    <row r="206" spans="2:5" ht="15.75" customHeight="1" x14ac:dyDescent="0.2">
      <c r="B206" s="10"/>
      <c r="C206" s="10"/>
      <c r="D206" s="10"/>
      <c r="E206" s="10"/>
    </row>
    <row r="207" spans="2:5" ht="15.75" customHeight="1" x14ac:dyDescent="0.2">
      <c r="B207" s="10"/>
      <c r="C207" s="10"/>
      <c r="D207" s="10"/>
      <c r="E207" s="10"/>
    </row>
    <row r="208" spans="2:5" ht="15.75" customHeight="1" x14ac:dyDescent="0.2">
      <c r="B208" s="10"/>
      <c r="C208" s="10"/>
      <c r="D208" s="10"/>
      <c r="E208" s="10"/>
    </row>
    <row r="209" spans="2:5" ht="15.75" customHeight="1" x14ac:dyDescent="0.2">
      <c r="B209" s="10"/>
      <c r="C209" s="10"/>
      <c r="D209" s="10"/>
      <c r="E209" s="10"/>
    </row>
    <row r="210" spans="2:5" ht="15.75" customHeight="1" x14ac:dyDescent="0.2">
      <c r="B210" s="10"/>
      <c r="C210" s="10"/>
      <c r="D210" s="10"/>
      <c r="E210" s="10"/>
    </row>
    <row r="211" spans="2:5" ht="15.75" customHeight="1" x14ac:dyDescent="0.2">
      <c r="B211" s="10"/>
      <c r="C211" s="10"/>
      <c r="D211" s="10"/>
      <c r="E211" s="10"/>
    </row>
    <row r="212" spans="2:5" ht="15.75" customHeight="1" x14ac:dyDescent="0.2">
      <c r="B212" s="10"/>
      <c r="C212" s="10"/>
      <c r="D212" s="10"/>
      <c r="E212" s="10"/>
    </row>
    <row r="213" spans="2:5" ht="15.75" customHeight="1" x14ac:dyDescent="0.2">
      <c r="B213" s="10"/>
      <c r="C213" s="10"/>
      <c r="D213" s="10"/>
      <c r="E213" s="10"/>
    </row>
    <row r="214" spans="2:5" ht="15.75" customHeight="1" x14ac:dyDescent="0.2">
      <c r="B214" s="10"/>
      <c r="C214" s="10"/>
      <c r="D214" s="10"/>
      <c r="E214" s="10"/>
    </row>
    <row r="215" spans="2:5" ht="15.75" customHeight="1" x14ac:dyDescent="0.2">
      <c r="B215" s="10"/>
      <c r="C215" s="10"/>
      <c r="D215" s="10"/>
      <c r="E215" s="10"/>
    </row>
    <row r="216" spans="2:5" ht="15.75" customHeight="1" x14ac:dyDescent="0.2">
      <c r="B216" s="10"/>
      <c r="C216" s="10"/>
      <c r="D216" s="10"/>
      <c r="E216" s="10"/>
    </row>
    <row r="217" spans="2:5" ht="15.75" customHeight="1" x14ac:dyDescent="0.2">
      <c r="B217" s="10"/>
      <c r="C217" s="10"/>
      <c r="D217" s="10"/>
      <c r="E217" s="10"/>
    </row>
    <row r="218" spans="2:5" ht="15.75" customHeight="1" x14ac:dyDescent="0.2">
      <c r="B218" s="10"/>
      <c r="C218" s="10"/>
      <c r="D218" s="10"/>
      <c r="E218" s="10"/>
    </row>
    <row r="219" spans="2:5" ht="15.75" customHeight="1" x14ac:dyDescent="0.2">
      <c r="B219" s="10"/>
      <c r="C219" s="10"/>
      <c r="D219" s="10"/>
      <c r="E219" s="10"/>
    </row>
    <row r="220" spans="2:5" ht="15.75" customHeight="1" x14ac:dyDescent="0.2">
      <c r="B220" s="10"/>
      <c r="C220" s="10"/>
      <c r="D220" s="10"/>
      <c r="E220" s="10"/>
    </row>
    <row r="221" spans="2:5" ht="15.75" customHeight="1" x14ac:dyDescent="0.2">
      <c r="B221" s="10"/>
      <c r="C221" s="10"/>
      <c r="D221" s="10"/>
      <c r="E221" s="10"/>
    </row>
    <row r="222" spans="2:5" ht="15.75" customHeight="1" x14ac:dyDescent="0.2">
      <c r="B222" s="10"/>
      <c r="C222" s="10"/>
      <c r="D222" s="10"/>
      <c r="E222" s="10"/>
    </row>
    <row r="223" spans="2:5" ht="15.75" customHeight="1" x14ac:dyDescent="0.2">
      <c r="B223" s="10"/>
      <c r="C223" s="10"/>
      <c r="D223" s="10"/>
      <c r="E223" s="10"/>
    </row>
    <row r="224" spans="2:5" ht="15.75" customHeight="1" x14ac:dyDescent="0.2">
      <c r="B224" s="10"/>
      <c r="C224" s="10"/>
      <c r="D224" s="10"/>
      <c r="E224" s="10"/>
    </row>
    <row r="225" spans="2:5" ht="15.75" customHeight="1" x14ac:dyDescent="0.2">
      <c r="B225" s="10"/>
      <c r="C225" s="10"/>
      <c r="D225" s="10"/>
      <c r="E225" s="10"/>
    </row>
    <row r="226" spans="2:5" ht="15.75" customHeight="1" x14ac:dyDescent="0.2">
      <c r="B226" s="10"/>
      <c r="C226" s="10"/>
      <c r="D226" s="10"/>
      <c r="E226" s="10"/>
    </row>
    <row r="227" spans="2:5" ht="15.75" customHeight="1" x14ac:dyDescent="0.2">
      <c r="B227" s="10"/>
      <c r="C227" s="10"/>
      <c r="D227" s="10"/>
      <c r="E227" s="10"/>
    </row>
    <row r="228" spans="2:5" ht="15.75" customHeight="1" x14ac:dyDescent="0.2">
      <c r="B228" s="10"/>
      <c r="C228" s="10"/>
      <c r="D228" s="10"/>
      <c r="E228" s="10"/>
    </row>
    <row r="229" spans="2:5" ht="15.75" customHeight="1" x14ac:dyDescent="0.2">
      <c r="B229" s="10"/>
      <c r="C229" s="10"/>
      <c r="D229" s="10"/>
      <c r="E229" s="10"/>
    </row>
    <row r="230" spans="2:5" ht="15.75" customHeight="1" x14ac:dyDescent="0.2">
      <c r="B230" s="10"/>
      <c r="C230" s="10"/>
      <c r="D230" s="10"/>
      <c r="E230" s="10"/>
    </row>
    <row r="231" spans="2:5" ht="15.75" customHeight="1" x14ac:dyDescent="0.2">
      <c r="B231" s="10"/>
      <c r="C231" s="10"/>
      <c r="D231" s="10"/>
      <c r="E231" s="10"/>
    </row>
    <row r="232" spans="2:5" ht="15.75" customHeight="1" x14ac:dyDescent="0.2">
      <c r="B232" s="10"/>
      <c r="C232" s="10"/>
      <c r="D232" s="10"/>
      <c r="E232" s="10"/>
    </row>
    <row r="233" spans="2:5" ht="15.75" customHeight="1" x14ac:dyDescent="0.2">
      <c r="B233" s="10"/>
      <c r="C233" s="10"/>
      <c r="D233" s="10"/>
      <c r="E233" s="10"/>
    </row>
    <row r="234" spans="2:5" ht="15.75" customHeight="1" x14ac:dyDescent="0.2">
      <c r="B234" s="10"/>
      <c r="C234" s="10"/>
      <c r="D234" s="10"/>
      <c r="E234" s="10"/>
    </row>
    <row r="235" spans="2:5" ht="15.75" customHeight="1" x14ac:dyDescent="0.2">
      <c r="B235" s="10"/>
      <c r="C235" s="10"/>
      <c r="D235" s="10"/>
      <c r="E235" s="10"/>
    </row>
    <row r="236" spans="2:5" ht="15.75" customHeight="1" x14ac:dyDescent="0.2">
      <c r="B236" s="10"/>
      <c r="C236" s="10"/>
      <c r="D236" s="10"/>
      <c r="E236" s="10"/>
    </row>
    <row r="237" spans="2:5" ht="15.75" customHeight="1" x14ac:dyDescent="0.2">
      <c r="B237" s="10"/>
      <c r="C237" s="10"/>
      <c r="D237" s="10"/>
      <c r="E237" s="10"/>
    </row>
    <row r="238" spans="2:5" ht="15.75" customHeight="1" x14ac:dyDescent="0.2">
      <c r="B238" s="10"/>
      <c r="C238" s="10"/>
      <c r="D238" s="10"/>
      <c r="E238" s="10"/>
    </row>
    <row r="239" spans="2:5" ht="15.75" customHeight="1" x14ac:dyDescent="0.2">
      <c r="B239" s="10"/>
      <c r="C239" s="10"/>
      <c r="D239" s="10"/>
      <c r="E239" s="10"/>
    </row>
    <row r="240" spans="2:5" ht="15.75" customHeight="1" x14ac:dyDescent="0.2">
      <c r="B240" s="10"/>
      <c r="C240" s="10"/>
      <c r="D240" s="10"/>
      <c r="E240" s="10"/>
    </row>
    <row r="241" spans="2:5" ht="15.75" customHeight="1" x14ac:dyDescent="0.2">
      <c r="B241" s="10"/>
      <c r="C241" s="10"/>
      <c r="D241" s="10"/>
      <c r="E241" s="10"/>
    </row>
    <row r="242" spans="2:5" ht="15.75" customHeight="1" x14ac:dyDescent="0.2">
      <c r="B242" s="10"/>
      <c r="C242" s="10"/>
      <c r="D242" s="10"/>
      <c r="E242" s="10"/>
    </row>
    <row r="243" spans="2:5" ht="15.75" customHeight="1" x14ac:dyDescent="0.2">
      <c r="B243" s="10"/>
      <c r="C243" s="10"/>
      <c r="D243" s="10"/>
      <c r="E243" s="10"/>
    </row>
    <row r="244" spans="2:5" ht="15.75" customHeight="1" x14ac:dyDescent="0.2">
      <c r="B244" s="10"/>
      <c r="C244" s="10"/>
      <c r="D244" s="10"/>
      <c r="E244" s="10"/>
    </row>
    <row r="245" spans="2:5" ht="15.75" customHeight="1" x14ac:dyDescent="0.2">
      <c r="B245" s="10"/>
      <c r="C245" s="10"/>
      <c r="D245" s="10"/>
      <c r="E245" s="10"/>
    </row>
    <row r="246" spans="2:5" ht="15.75" customHeight="1" x14ac:dyDescent="0.2">
      <c r="B246" s="10"/>
      <c r="C246" s="10"/>
      <c r="D246" s="10"/>
      <c r="E246" s="10"/>
    </row>
    <row r="247" spans="2:5" ht="15.75" customHeight="1" x14ac:dyDescent="0.2">
      <c r="B247" s="10"/>
      <c r="C247" s="10"/>
      <c r="D247" s="10"/>
      <c r="E247" s="10"/>
    </row>
    <row r="248" spans="2:5" ht="15.75" customHeight="1" x14ac:dyDescent="0.2">
      <c r="B248" s="10"/>
      <c r="C248" s="10"/>
      <c r="D248" s="10"/>
      <c r="E248" s="10"/>
    </row>
    <row r="249" spans="2:5" ht="15.75" customHeight="1" x14ac:dyDescent="0.2">
      <c r="B249" s="10"/>
      <c r="C249" s="10"/>
      <c r="D249" s="10"/>
      <c r="E249" s="10"/>
    </row>
    <row r="250" spans="2:5" ht="15.75" customHeight="1" x14ac:dyDescent="0.2">
      <c r="B250" s="10"/>
      <c r="C250" s="10"/>
      <c r="D250" s="10"/>
      <c r="E250" s="10"/>
    </row>
    <row r="251" spans="2:5" ht="15.75" customHeight="1" x14ac:dyDescent="0.2">
      <c r="B251" s="10"/>
      <c r="C251" s="10"/>
      <c r="D251" s="10"/>
      <c r="E251" s="10"/>
    </row>
    <row r="252" spans="2:5" ht="15.75" customHeight="1" x14ac:dyDescent="0.2">
      <c r="B252" s="10"/>
      <c r="C252" s="10"/>
      <c r="D252" s="10"/>
      <c r="E252" s="10"/>
    </row>
    <row r="253" spans="2:5" ht="15.75" customHeight="1" x14ac:dyDescent="0.2">
      <c r="B253" s="10"/>
      <c r="C253" s="10"/>
      <c r="D253" s="10"/>
      <c r="E253" s="10"/>
    </row>
    <row r="254" spans="2:5" ht="15.75" customHeight="1" x14ac:dyDescent="0.2">
      <c r="B254" s="10"/>
      <c r="C254" s="10"/>
      <c r="D254" s="10"/>
      <c r="E254" s="10"/>
    </row>
    <row r="255" spans="2:5" ht="15.75" customHeight="1" x14ac:dyDescent="0.2">
      <c r="B255" s="10"/>
      <c r="C255" s="10"/>
      <c r="D255" s="10"/>
      <c r="E255" s="10"/>
    </row>
    <row r="256" spans="2:5" ht="15.75" customHeight="1" x14ac:dyDescent="0.2">
      <c r="B256" s="10"/>
      <c r="C256" s="10"/>
      <c r="D256" s="10"/>
      <c r="E256" s="10"/>
    </row>
    <row r="257" spans="2:5" ht="15.75" customHeight="1" x14ac:dyDescent="0.2">
      <c r="B257" s="10"/>
      <c r="C257" s="10"/>
      <c r="D257" s="10"/>
      <c r="E257" s="10"/>
    </row>
    <row r="258" spans="2:5" ht="15.75" customHeight="1" x14ac:dyDescent="0.2">
      <c r="B258" s="10"/>
      <c r="C258" s="10"/>
      <c r="D258" s="10"/>
      <c r="E258" s="10"/>
    </row>
    <row r="259" spans="2:5" ht="15.75" customHeight="1" x14ac:dyDescent="0.2">
      <c r="B259" s="10"/>
      <c r="C259" s="10"/>
      <c r="D259" s="10"/>
      <c r="E259" s="10"/>
    </row>
    <row r="260" spans="2:5" ht="15.75" customHeight="1" x14ac:dyDescent="0.2">
      <c r="B260" s="10"/>
      <c r="C260" s="10"/>
      <c r="D260" s="10"/>
      <c r="E260" s="10"/>
    </row>
    <row r="261" spans="2:5" ht="15.75" customHeight="1" x14ac:dyDescent="0.2">
      <c r="B261" s="10"/>
      <c r="C261" s="10"/>
      <c r="D261" s="10"/>
      <c r="E261" s="10"/>
    </row>
    <row r="262" spans="2:5" ht="15.75" customHeight="1" x14ac:dyDescent="0.2">
      <c r="B262" s="10"/>
      <c r="C262" s="10"/>
      <c r="D262" s="10"/>
      <c r="E262" s="10"/>
    </row>
    <row r="263" spans="2:5" ht="15.75" customHeight="1" x14ac:dyDescent="0.2">
      <c r="B263" s="10"/>
      <c r="C263" s="10"/>
      <c r="D263" s="10"/>
      <c r="E263" s="10"/>
    </row>
    <row r="264" spans="2:5" ht="15.75" customHeight="1" x14ac:dyDescent="0.2">
      <c r="B264" s="10"/>
      <c r="C264" s="10"/>
      <c r="D264" s="10"/>
      <c r="E264" s="10"/>
    </row>
    <row r="265" spans="2:5" ht="15.75" customHeight="1" x14ac:dyDescent="0.2">
      <c r="B265" s="10"/>
      <c r="C265" s="10"/>
      <c r="D265" s="10"/>
      <c r="E265" s="10"/>
    </row>
    <row r="266" spans="2:5" ht="15.75" customHeight="1" x14ac:dyDescent="0.2">
      <c r="B266" s="10"/>
      <c r="C266" s="10"/>
      <c r="D266" s="10"/>
      <c r="E266" s="10"/>
    </row>
    <row r="267" spans="2:5" ht="15.75" customHeight="1" x14ac:dyDescent="0.2">
      <c r="B267" s="10"/>
      <c r="C267" s="10"/>
      <c r="D267" s="10"/>
      <c r="E267" s="10"/>
    </row>
    <row r="268" spans="2:5" ht="15.75" customHeight="1" x14ac:dyDescent="0.2">
      <c r="B268" s="10"/>
      <c r="C268" s="10"/>
      <c r="D268" s="10"/>
      <c r="E268" s="10"/>
    </row>
    <row r="269" spans="2:5" ht="15.75" customHeight="1" x14ac:dyDescent="0.2">
      <c r="B269" s="10"/>
      <c r="C269" s="10"/>
      <c r="D269" s="10"/>
      <c r="E269" s="10"/>
    </row>
    <row r="270" spans="2:5" ht="15.75" customHeight="1" x14ac:dyDescent="0.2">
      <c r="B270" s="10"/>
      <c r="C270" s="10"/>
      <c r="D270" s="10"/>
      <c r="E270" s="10"/>
    </row>
    <row r="271" spans="2:5" ht="15.75" customHeight="1" x14ac:dyDescent="0.2">
      <c r="B271" s="10"/>
      <c r="C271" s="10"/>
      <c r="D271" s="10"/>
      <c r="E271" s="10"/>
    </row>
    <row r="272" spans="2:5" ht="15.75" customHeight="1" x14ac:dyDescent="0.2">
      <c r="B272" s="10"/>
      <c r="C272" s="10"/>
      <c r="D272" s="10"/>
      <c r="E272" s="10"/>
    </row>
    <row r="273" spans="2:5" ht="15.75" customHeight="1" x14ac:dyDescent="0.2">
      <c r="B273" s="10"/>
      <c r="C273" s="10"/>
      <c r="D273" s="10"/>
      <c r="E273" s="10"/>
    </row>
    <row r="274" spans="2:5" ht="15.75" customHeight="1" x14ac:dyDescent="0.2">
      <c r="B274" s="10"/>
      <c r="C274" s="10"/>
      <c r="D274" s="10"/>
      <c r="E274" s="10"/>
    </row>
    <row r="275" spans="2:5" ht="15.75" customHeight="1" x14ac:dyDescent="0.2">
      <c r="B275" s="10"/>
      <c r="C275" s="10"/>
      <c r="D275" s="10"/>
      <c r="E275" s="10"/>
    </row>
    <row r="276" spans="2:5" ht="15.75" customHeight="1" x14ac:dyDescent="0.2">
      <c r="B276" s="10"/>
      <c r="C276" s="10"/>
      <c r="D276" s="10"/>
      <c r="E276" s="10"/>
    </row>
    <row r="277" spans="2:5" ht="15.75" customHeight="1" x14ac:dyDescent="0.2">
      <c r="B277" s="10"/>
      <c r="C277" s="10"/>
      <c r="D277" s="10"/>
      <c r="E277" s="10"/>
    </row>
    <row r="278" spans="2:5" ht="15.75" customHeight="1" x14ac:dyDescent="0.2">
      <c r="B278" s="10"/>
      <c r="C278" s="10"/>
      <c r="D278" s="10"/>
      <c r="E278" s="10"/>
    </row>
    <row r="279" spans="2:5" ht="15.75" customHeight="1" x14ac:dyDescent="0.2">
      <c r="B279" s="10"/>
      <c r="C279" s="10"/>
      <c r="D279" s="10"/>
      <c r="E279" s="10"/>
    </row>
    <row r="280" spans="2:5" ht="15.75" customHeight="1" x14ac:dyDescent="0.2">
      <c r="B280" s="10"/>
      <c r="C280" s="10"/>
      <c r="D280" s="10"/>
      <c r="E280" s="10"/>
    </row>
    <row r="281" spans="2:5" ht="15.75" customHeight="1" x14ac:dyDescent="0.2">
      <c r="B281" s="10"/>
      <c r="C281" s="10"/>
      <c r="D281" s="10"/>
      <c r="E281" s="10"/>
    </row>
    <row r="282" spans="2:5" ht="15.75" customHeight="1" x14ac:dyDescent="0.2">
      <c r="B282" s="10"/>
      <c r="C282" s="10"/>
      <c r="D282" s="10"/>
      <c r="E282" s="10"/>
    </row>
    <row r="283" spans="2:5" ht="15.75" customHeight="1" x14ac:dyDescent="0.2">
      <c r="B283" s="10"/>
      <c r="C283" s="10"/>
      <c r="D283" s="10"/>
      <c r="E283" s="10"/>
    </row>
    <row r="284" spans="2:5" ht="15.75" customHeight="1" x14ac:dyDescent="0.2">
      <c r="B284" s="10"/>
      <c r="C284" s="10"/>
      <c r="D284" s="10"/>
      <c r="E284" s="10"/>
    </row>
    <row r="285" spans="2:5" ht="15.75" customHeight="1" x14ac:dyDescent="0.2">
      <c r="B285" s="10"/>
      <c r="C285" s="10"/>
      <c r="D285" s="10"/>
      <c r="E285" s="10"/>
    </row>
    <row r="286" spans="2:5" ht="15.75" customHeight="1" x14ac:dyDescent="0.2">
      <c r="B286" s="10"/>
      <c r="C286" s="10"/>
      <c r="D286" s="10"/>
      <c r="E286" s="10"/>
    </row>
    <row r="287" spans="2:5" ht="15.75" customHeight="1" x14ac:dyDescent="0.2">
      <c r="B287" s="10"/>
      <c r="C287" s="10"/>
      <c r="D287" s="10"/>
      <c r="E287" s="10"/>
    </row>
    <row r="288" spans="2:5" ht="15.75" customHeight="1" x14ac:dyDescent="0.2">
      <c r="B288" s="10"/>
      <c r="C288" s="10"/>
      <c r="D288" s="10"/>
      <c r="E288" s="10"/>
    </row>
    <row r="289" spans="2:5" ht="15.75" customHeight="1" x14ac:dyDescent="0.2">
      <c r="B289" s="10"/>
      <c r="C289" s="10"/>
      <c r="D289" s="10"/>
      <c r="E289" s="10"/>
    </row>
    <row r="290" spans="2:5" ht="15.75" customHeight="1" x14ac:dyDescent="0.2">
      <c r="B290" s="10"/>
      <c r="C290" s="10"/>
      <c r="D290" s="10"/>
      <c r="E290" s="10"/>
    </row>
    <row r="291" spans="2:5" ht="15.75" customHeight="1" x14ac:dyDescent="0.2">
      <c r="B291" s="10"/>
      <c r="C291" s="10"/>
      <c r="D291" s="10"/>
      <c r="E291" s="10"/>
    </row>
    <row r="292" spans="2:5" ht="15.75" customHeight="1" x14ac:dyDescent="0.2">
      <c r="B292" s="10"/>
      <c r="C292" s="10"/>
      <c r="D292" s="10"/>
      <c r="E292" s="10"/>
    </row>
    <row r="293" spans="2:5" ht="15.75" customHeight="1" x14ac:dyDescent="0.2">
      <c r="B293" s="10"/>
      <c r="C293" s="10"/>
      <c r="D293" s="10"/>
      <c r="E293" s="10"/>
    </row>
    <row r="294" spans="2:5" ht="15.75" customHeight="1" x14ac:dyDescent="0.2">
      <c r="B294" s="10"/>
      <c r="C294" s="10"/>
      <c r="D294" s="10"/>
      <c r="E294" s="10"/>
    </row>
    <row r="295" spans="2:5" ht="15.75" customHeight="1" x14ac:dyDescent="0.2">
      <c r="B295" s="10"/>
      <c r="C295" s="10"/>
      <c r="D295" s="10"/>
      <c r="E295" s="10"/>
    </row>
    <row r="296" spans="2:5" ht="15.75" customHeight="1" x14ac:dyDescent="0.2">
      <c r="B296" s="10"/>
      <c r="C296" s="10"/>
      <c r="D296" s="10"/>
      <c r="E296" s="10"/>
    </row>
    <row r="297" spans="2:5" ht="15.75" customHeight="1" x14ac:dyDescent="0.2">
      <c r="B297" s="10"/>
      <c r="C297" s="10"/>
      <c r="D297" s="10"/>
      <c r="E297" s="10"/>
    </row>
    <row r="298" spans="2:5" ht="15.75" customHeight="1" x14ac:dyDescent="0.2">
      <c r="B298" s="10"/>
      <c r="C298" s="10"/>
      <c r="D298" s="10"/>
      <c r="E298" s="10"/>
    </row>
    <row r="299" spans="2:5" ht="15.75" customHeight="1" x14ac:dyDescent="0.2">
      <c r="B299" s="10"/>
      <c r="C299" s="10"/>
      <c r="D299" s="10"/>
      <c r="E299" s="10"/>
    </row>
    <row r="300" spans="2:5" ht="15.75" customHeight="1" x14ac:dyDescent="0.2">
      <c r="B300" s="10"/>
      <c r="C300" s="10"/>
      <c r="D300" s="10"/>
      <c r="E300" s="10"/>
    </row>
    <row r="301" spans="2:5" ht="15.75" customHeight="1" x14ac:dyDescent="0.2">
      <c r="B301" s="10"/>
      <c r="C301" s="10"/>
      <c r="D301" s="10"/>
      <c r="E301" s="10"/>
    </row>
    <row r="302" spans="2:5" ht="15.75" customHeight="1" x14ac:dyDescent="0.2">
      <c r="B302" s="10"/>
      <c r="C302" s="10"/>
      <c r="D302" s="10"/>
      <c r="E302" s="10"/>
    </row>
    <row r="303" spans="2:5" ht="15.75" customHeight="1" x14ac:dyDescent="0.2">
      <c r="B303" s="10"/>
      <c r="C303" s="10"/>
      <c r="D303" s="10"/>
      <c r="E303" s="10"/>
    </row>
    <row r="304" spans="2:5" ht="15.75" customHeight="1" x14ac:dyDescent="0.2">
      <c r="B304" s="10"/>
      <c r="C304" s="10"/>
      <c r="D304" s="10"/>
      <c r="E304" s="10"/>
    </row>
    <row r="305" spans="2:5" ht="15.75" customHeight="1" x14ac:dyDescent="0.2">
      <c r="B305" s="10"/>
      <c r="C305" s="10"/>
      <c r="D305" s="10"/>
      <c r="E305" s="10"/>
    </row>
    <row r="306" spans="2:5" ht="15.75" customHeight="1" x14ac:dyDescent="0.2">
      <c r="B306" s="10"/>
      <c r="C306" s="10"/>
      <c r="D306" s="10"/>
      <c r="E306" s="10"/>
    </row>
    <row r="307" spans="2:5" ht="15.75" customHeight="1" x14ac:dyDescent="0.2">
      <c r="B307" s="10"/>
      <c r="C307" s="10"/>
      <c r="D307" s="10"/>
      <c r="E307" s="10"/>
    </row>
    <row r="308" spans="2:5" ht="15.75" customHeight="1" x14ac:dyDescent="0.2">
      <c r="B308" s="10"/>
      <c r="C308" s="10"/>
      <c r="D308" s="10"/>
      <c r="E308" s="10"/>
    </row>
    <row r="309" spans="2:5" ht="15.75" customHeight="1" x14ac:dyDescent="0.2">
      <c r="B309" s="10"/>
      <c r="C309" s="10"/>
      <c r="D309" s="10"/>
      <c r="E309" s="10"/>
    </row>
    <row r="310" spans="2:5" ht="15.75" customHeight="1" x14ac:dyDescent="0.2">
      <c r="B310" s="10"/>
      <c r="C310" s="10"/>
      <c r="D310" s="10"/>
      <c r="E310" s="10"/>
    </row>
    <row r="311" spans="2:5" ht="15.75" customHeight="1" x14ac:dyDescent="0.2">
      <c r="B311" s="10"/>
      <c r="C311" s="10"/>
      <c r="D311" s="10"/>
      <c r="E311" s="10"/>
    </row>
    <row r="312" spans="2:5" ht="15.75" customHeight="1" x14ac:dyDescent="0.2">
      <c r="B312" s="10"/>
      <c r="C312" s="10"/>
      <c r="D312" s="10"/>
      <c r="E312" s="10"/>
    </row>
    <row r="313" spans="2:5" ht="15.75" customHeight="1" x14ac:dyDescent="0.2">
      <c r="B313" s="10"/>
      <c r="C313" s="10"/>
      <c r="D313" s="10"/>
      <c r="E313" s="10"/>
    </row>
    <row r="314" spans="2:5" ht="15.75" customHeight="1" x14ac:dyDescent="0.2">
      <c r="B314" s="10"/>
      <c r="C314" s="10"/>
      <c r="D314" s="10"/>
      <c r="E314" s="10"/>
    </row>
    <row r="315" spans="2:5" ht="15.75" customHeight="1" x14ac:dyDescent="0.2">
      <c r="B315" s="10"/>
      <c r="C315" s="10"/>
      <c r="D315" s="10"/>
      <c r="E315" s="10"/>
    </row>
    <row r="316" spans="2:5" ht="15.75" customHeight="1" x14ac:dyDescent="0.2">
      <c r="B316" s="10"/>
      <c r="C316" s="10"/>
      <c r="D316" s="10"/>
      <c r="E316" s="10"/>
    </row>
    <row r="317" spans="2:5" ht="15.75" customHeight="1" x14ac:dyDescent="0.2">
      <c r="B317" s="10"/>
      <c r="C317" s="10"/>
      <c r="D317" s="10"/>
      <c r="E317" s="10"/>
    </row>
    <row r="318" spans="2:5" ht="15.75" customHeight="1" x14ac:dyDescent="0.2">
      <c r="B318" s="10"/>
      <c r="C318" s="10"/>
      <c r="D318" s="10"/>
      <c r="E318" s="10"/>
    </row>
    <row r="319" spans="2:5" ht="15.75" customHeight="1" x14ac:dyDescent="0.2">
      <c r="B319" s="10"/>
      <c r="C319" s="10"/>
      <c r="D319" s="10"/>
      <c r="E319" s="10"/>
    </row>
    <row r="320" spans="2:5" ht="15.75" customHeight="1" x14ac:dyDescent="0.2">
      <c r="B320" s="10"/>
      <c r="C320" s="10"/>
      <c r="D320" s="10"/>
      <c r="E320" s="10"/>
    </row>
    <row r="321" spans="2:5" ht="15.75" customHeight="1" x14ac:dyDescent="0.2">
      <c r="B321" s="10"/>
      <c r="C321" s="10"/>
      <c r="D321" s="10"/>
      <c r="E321" s="10"/>
    </row>
    <row r="322" spans="2:5" ht="15.75" customHeight="1" x14ac:dyDescent="0.2">
      <c r="B322" s="10"/>
      <c r="C322" s="10"/>
      <c r="D322" s="10"/>
      <c r="E322" s="10"/>
    </row>
    <row r="323" spans="2:5" ht="15.75" customHeight="1" x14ac:dyDescent="0.2">
      <c r="B323" s="10"/>
      <c r="C323" s="10"/>
      <c r="D323" s="10"/>
      <c r="E323" s="10"/>
    </row>
    <row r="324" spans="2:5" ht="15.75" customHeight="1" x14ac:dyDescent="0.2">
      <c r="B324" s="10"/>
      <c r="C324" s="10"/>
      <c r="D324" s="10"/>
      <c r="E324" s="10"/>
    </row>
    <row r="325" spans="2:5" ht="15.75" customHeight="1" x14ac:dyDescent="0.2">
      <c r="B325" s="10"/>
      <c r="C325" s="10"/>
      <c r="D325" s="10"/>
      <c r="E325" s="10"/>
    </row>
    <row r="326" spans="2:5" ht="15.75" customHeight="1" x14ac:dyDescent="0.2">
      <c r="B326" s="10"/>
      <c r="C326" s="10"/>
      <c r="D326" s="10"/>
      <c r="E326" s="10"/>
    </row>
    <row r="327" spans="2:5" ht="15.75" customHeight="1" x14ac:dyDescent="0.2">
      <c r="B327" s="10"/>
      <c r="C327" s="10"/>
      <c r="D327" s="10"/>
      <c r="E327" s="10"/>
    </row>
    <row r="328" spans="2:5" ht="15.75" customHeight="1" x14ac:dyDescent="0.2">
      <c r="B328" s="10"/>
      <c r="C328" s="10"/>
      <c r="D328" s="10"/>
      <c r="E328" s="10"/>
    </row>
    <row r="329" spans="2:5" ht="15.75" customHeight="1" x14ac:dyDescent="0.2">
      <c r="B329" s="10"/>
      <c r="C329" s="10"/>
      <c r="D329" s="10"/>
      <c r="E329" s="10"/>
    </row>
    <row r="330" spans="2:5" ht="15.75" customHeight="1" x14ac:dyDescent="0.2">
      <c r="B330" s="10"/>
      <c r="C330" s="10"/>
      <c r="D330" s="10"/>
      <c r="E330" s="10"/>
    </row>
    <row r="331" spans="2:5" ht="15.75" customHeight="1" x14ac:dyDescent="0.2">
      <c r="B331" s="10"/>
      <c r="C331" s="10"/>
      <c r="D331" s="10"/>
      <c r="E331" s="10"/>
    </row>
    <row r="332" spans="2:5" ht="15.75" customHeight="1" x14ac:dyDescent="0.2">
      <c r="B332" s="10"/>
      <c r="C332" s="10"/>
      <c r="D332" s="10"/>
      <c r="E332" s="10"/>
    </row>
    <row r="333" spans="2:5" ht="15.75" customHeight="1" x14ac:dyDescent="0.2">
      <c r="B333" s="10"/>
      <c r="C333" s="10"/>
      <c r="D333" s="10"/>
      <c r="E333" s="10"/>
    </row>
    <row r="334" spans="2:5" ht="15.75" customHeight="1" x14ac:dyDescent="0.2">
      <c r="B334" s="10"/>
      <c r="C334" s="10"/>
      <c r="D334" s="10"/>
      <c r="E334" s="10"/>
    </row>
    <row r="335" spans="2:5" ht="15.75" customHeight="1" x14ac:dyDescent="0.2">
      <c r="B335" s="10"/>
      <c r="C335" s="10"/>
      <c r="D335" s="10"/>
      <c r="E335" s="10"/>
    </row>
    <row r="336" spans="2:5" ht="15.75" customHeight="1" x14ac:dyDescent="0.2">
      <c r="B336" s="10"/>
      <c r="C336" s="10"/>
      <c r="D336" s="10"/>
      <c r="E336" s="10"/>
    </row>
    <row r="337" spans="2:5" ht="15.75" customHeight="1" x14ac:dyDescent="0.2">
      <c r="B337" s="10"/>
      <c r="C337" s="10"/>
      <c r="D337" s="10"/>
      <c r="E337" s="10"/>
    </row>
    <row r="338" spans="2:5" ht="15.75" customHeight="1" x14ac:dyDescent="0.2">
      <c r="B338" s="10"/>
      <c r="C338" s="10"/>
      <c r="D338" s="10"/>
      <c r="E338" s="10"/>
    </row>
    <row r="339" spans="2:5" ht="15.75" customHeight="1" x14ac:dyDescent="0.2">
      <c r="B339" s="10"/>
      <c r="C339" s="10"/>
      <c r="D339" s="10"/>
      <c r="E339" s="10"/>
    </row>
    <row r="340" spans="2:5" ht="15.75" customHeight="1" x14ac:dyDescent="0.2">
      <c r="B340" s="10"/>
      <c r="C340" s="10"/>
      <c r="D340" s="10"/>
      <c r="E340" s="10"/>
    </row>
    <row r="341" spans="2:5" ht="15.75" customHeight="1" x14ac:dyDescent="0.2">
      <c r="B341" s="10"/>
      <c r="C341" s="10"/>
      <c r="D341" s="10"/>
      <c r="E341" s="10"/>
    </row>
    <row r="342" spans="2:5" ht="15.75" customHeight="1" x14ac:dyDescent="0.2">
      <c r="B342" s="10"/>
      <c r="C342" s="10"/>
      <c r="D342" s="10"/>
      <c r="E342" s="10"/>
    </row>
    <row r="343" spans="2:5" ht="15.75" customHeight="1" x14ac:dyDescent="0.2">
      <c r="B343" s="10"/>
      <c r="C343" s="10"/>
      <c r="D343" s="10"/>
      <c r="E343" s="10"/>
    </row>
    <row r="344" spans="2:5" ht="15.75" customHeight="1" x14ac:dyDescent="0.2">
      <c r="B344" s="10"/>
      <c r="C344" s="10"/>
      <c r="D344" s="10"/>
      <c r="E344" s="10"/>
    </row>
    <row r="345" spans="2:5" ht="15.75" customHeight="1" x14ac:dyDescent="0.2">
      <c r="B345" s="10"/>
      <c r="C345" s="10"/>
      <c r="D345" s="10"/>
      <c r="E345" s="10"/>
    </row>
    <row r="346" spans="2:5" ht="15.75" customHeight="1" x14ac:dyDescent="0.2">
      <c r="B346" s="10"/>
      <c r="C346" s="10"/>
      <c r="D346" s="10"/>
      <c r="E346" s="10"/>
    </row>
    <row r="347" spans="2:5" ht="15.75" customHeight="1" x14ac:dyDescent="0.2">
      <c r="B347" s="10"/>
      <c r="C347" s="10"/>
      <c r="D347" s="10"/>
      <c r="E347" s="10"/>
    </row>
    <row r="348" spans="2:5" ht="15.75" customHeight="1" x14ac:dyDescent="0.2">
      <c r="B348" s="10"/>
      <c r="C348" s="10"/>
      <c r="D348" s="10"/>
      <c r="E348" s="10"/>
    </row>
    <row r="349" spans="2:5" ht="15.75" customHeight="1" x14ac:dyDescent="0.2">
      <c r="B349" s="10"/>
      <c r="C349" s="10"/>
      <c r="D349" s="10"/>
      <c r="E349" s="10"/>
    </row>
    <row r="350" spans="2:5" ht="15.75" customHeight="1" x14ac:dyDescent="0.2">
      <c r="B350" s="10"/>
      <c r="C350" s="10"/>
      <c r="D350" s="10"/>
      <c r="E350" s="10"/>
    </row>
    <row r="351" spans="2:5" ht="15.75" customHeight="1" x14ac:dyDescent="0.2">
      <c r="B351" s="10"/>
      <c r="C351" s="10"/>
      <c r="D351" s="10"/>
      <c r="E351" s="10"/>
    </row>
    <row r="352" spans="2:5" ht="15.75" customHeight="1" x14ac:dyDescent="0.2">
      <c r="B352" s="10"/>
      <c r="C352" s="10"/>
      <c r="D352" s="10"/>
      <c r="E352" s="10"/>
    </row>
    <row r="353" spans="2:5" ht="15.75" customHeight="1" x14ac:dyDescent="0.2">
      <c r="B353" s="10"/>
      <c r="C353" s="10"/>
      <c r="D353" s="10"/>
      <c r="E353" s="10"/>
    </row>
    <row r="354" spans="2:5" ht="15.75" customHeight="1" x14ac:dyDescent="0.2">
      <c r="B354" s="10"/>
      <c r="C354" s="10"/>
      <c r="D354" s="10"/>
      <c r="E354" s="10"/>
    </row>
    <row r="355" spans="2:5" ht="15.75" customHeight="1" x14ac:dyDescent="0.2">
      <c r="B355" s="10"/>
      <c r="C355" s="10"/>
      <c r="D355" s="10"/>
      <c r="E355" s="10"/>
    </row>
    <row r="356" spans="2:5" ht="15.75" customHeight="1" x14ac:dyDescent="0.2">
      <c r="B356" s="10"/>
      <c r="C356" s="10"/>
      <c r="D356" s="10"/>
      <c r="E356" s="10"/>
    </row>
    <row r="357" spans="2:5" ht="15.75" customHeight="1" x14ac:dyDescent="0.2">
      <c r="B357" s="10"/>
      <c r="C357" s="10"/>
      <c r="D357" s="10"/>
      <c r="E357" s="10"/>
    </row>
    <row r="358" spans="2:5" ht="15.75" customHeight="1" x14ac:dyDescent="0.2">
      <c r="B358" s="10"/>
      <c r="C358" s="10"/>
      <c r="D358" s="10"/>
      <c r="E358" s="10"/>
    </row>
    <row r="359" spans="2:5" ht="15.75" customHeight="1" x14ac:dyDescent="0.2">
      <c r="B359" s="10"/>
      <c r="C359" s="10"/>
      <c r="D359" s="10"/>
      <c r="E359" s="10"/>
    </row>
    <row r="360" spans="2:5" ht="15.75" customHeight="1" x14ac:dyDescent="0.2">
      <c r="B360" s="10"/>
      <c r="C360" s="10"/>
      <c r="D360" s="10"/>
      <c r="E360" s="10"/>
    </row>
    <row r="361" spans="2:5" ht="15.75" customHeight="1" x14ac:dyDescent="0.2">
      <c r="B361" s="10"/>
      <c r="C361" s="10"/>
      <c r="D361" s="10"/>
      <c r="E361" s="10"/>
    </row>
    <row r="362" spans="2:5" ht="15.75" customHeight="1" x14ac:dyDescent="0.2">
      <c r="B362" s="10"/>
      <c r="C362" s="10"/>
      <c r="D362" s="10"/>
      <c r="E362" s="10"/>
    </row>
    <row r="363" spans="2:5" ht="15.75" customHeight="1" x14ac:dyDescent="0.2">
      <c r="B363" s="10"/>
      <c r="C363" s="10"/>
      <c r="D363" s="10"/>
      <c r="E363" s="10"/>
    </row>
    <row r="364" spans="2:5" ht="15.75" customHeight="1" x14ac:dyDescent="0.2">
      <c r="B364" s="10"/>
      <c r="C364" s="10"/>
      <c r="D364" s="10"/>
      <c r="E364" s="10"/>
    </row>
    <row r="365" spans="2:5" ht="15.75" customHeight="1" x14ac:dyDescent="0.2">
      <c r="B365" s="10"/>
      <c r="C365" s="10"/>
      <c r="D365" s="10"/>
      <c r="E365" s="10"/>
    </row>
    <row r="366" spans="2:5" ht="15.75" customHeight="1" x14ac:dyDescent="0.2">
      <c r="B366" s="10"/>
      <c r="C366" s="10"/>
      <c r="D366" s="10"/>
      <c r="E366" s="10"/>
    </row>
    <row r="367" spans="2:5" ht="15.75" customHeight="1" x14ac:dyDescent="0.2">
      <c r="B367" s="10"/>
      <c r="C367" s="10"/>
      <c r="D367" s="10"/>
      <c r="E367" s="10"/>
    </row>
    <row r="368" spans="2:5" ht="15.75" customHeight="1" x14ac:dyDescent="0.2">
      <c r="B368" s="10"/>
      <c r="C368" s="10"/>
      <c r="D368" s="10"/>
      <c r="E368" s="10"/>
    </row>
    <row r="369" spans="2:5" ht="15.75" customHeight="1" x14ac:dyDescent="0.2">
      <c r="B369" s="10"/>
      <c r="C369" s="10"/>
      <c r="D369" s="10"/>
      <c r="E369" s="10"/>
    </row>
    <row r="370" spans="2:5" ht="15.75" customHeight="1" x14ac:dyDescent="0.2">
      <c r="B370" s="10"/>
      <c r="C370" s="10"/>
      <c r="D370" s="10"/>
      <c r="E370" s="10"/>
    </row>
    <row r="371" spans="2:5" ht="15.75" customHeight="1" x14ac:dyDescent="0.2">
      <c r="B371" s="10"/>
      <c r="C371" s="10"/>
      <c r="D371" s="10"/>
      <c r="E371" s="10"/>
    </row>
    <row r="372" spans="2:5" ht="15.75" customHeight="1" x14ac:dyDescent="0.2">
      <c r="B372" s="10"/>
      <c r="C372" s="10"/>
      <c r="D372" s="10"/>
      <c r="E372" s="10"/>
    </row>
    <row r="373" spans="2:5" ht="15.75" customHeight="1" x14ac:dyDescent="0.2">
      <c r="B373" s="10"/>
      <c r="C373" s="10"/>
      <c r="D373" s="10"/>
      <c r="E373" s="10"/>
    </row>
    <row r="374" spans="2:5" ht="15.75" customHeight="1" x14ac:dyDescent="0.2">
      <c r="B374" s="10"/>
      <c r="C374" s="10"/>
      <c r="D374" s="10"/>
      <c r="E374" s="10"/>
    </row>
    <row r="375" spans="2:5" ht="15.75" customHeight="1" x14ac:dyDescent="0.2">
      <c r="B375" s="10"/>
      <c r="C375" s="10"/>
      <c r="D375" s="10"/>
      <c r="E375" s="10"/>
    </row>
    <row r="376" spans="2:5" ht="15.75" customHeight="1" x14ac:dyDescent="0.2">
      <c r="B376" s="10"/>
      <c r="C376" s="10"/>
      <c r="D376" s="10"/>
      <c r="E376" s="10"/>
    </row>
    <row r="377" spans="2:5" ht="15.75" customHeight="1" x14ac:dyDescent="0.2">
      <c r="B377" s="10"/>
      <c r="C377" s="10"/>
      <c r="D377" s="10"/>
      <c r="E377" s="10"/>
    </row>
    <row r="378" spans="2:5" ht="15.75" customHeight="1" x14ac:dyDescent="0.2">
      <c r="B378" s="10"/>
      <c r="C378" s="10"/>
      <c r="D378" s="10"/>
      <c r="E378" s="10"/>
    </row>
    <row r="379" spans="2:5" ht="15.75" customHeight="1" x14ac:dyDescent="0.2">
      <c r="B379" s="10"/>
      <c r="C379" s="10"/>
      <c r="D379" s="10"/>
      <c r="E379" s="10"/>
    </row>
    <row r="380" spans="2:5" ht="15.75" customHeight="1" x14ac:dyDescent="0.2">
      <c r="B380" s="10"/>
      <c r="C380" s="10"/>
      <c r="D380" s="10"/>
      <c r="E380" s="10"/>
    </row>
    <row r="381" spans="2:5" ht="15.75" customHeight="1" x14ac:dyDescent="0.2">
      <c r="B381" s="10"/>
      <c r="C381" s="10"/>
      <c r="D381" s="10"/>
      <c r="E381" s="10"/>
    </row>
    <row r="382" spans="2:5" ht="15.75" customHeight="1" x14ac:dyDescent="0.2">
      <c r="B382" s="10"/>
      <c r="C382" s="10"/>
      <c r="D382" s="10"/>
      <c r="E382" s="10"/>
    </row>
    <row r="383" spans="2:5" ht="15.75" customHeight="1" x14ac:dyDescent="0.2">
      <c r="B383" s="10"/>
      <c r="C383" s="10"/>
      <c r="D383" s="10"/>
      <c r="E383" s="10"/>
    </row>
    <row r="384" spans="2:5" ht="15.75" customHeight="1" x14ac:dyDescent="0.2">
      <c r="B384" s="10"/>
      <c r="C384" s="10"/>
      <c r="D384" s="10"/>
      <c r="E384" s="10"/>
    </row>
    <row r="385" spans="2:5" ht="15.75" customHeight="1" x14ac:dyDescent="0.2">
      <c r="B385" s="10"/>
      <c r="C385" s="10"/>
      <c r="D385" s="10"/>
      <c r="E385" s="10"/>
    </row>
    <row r="386" spans="2:5" ht="15.75" customHeight="1" x14ac:dyDescent="0.2">
      <c r="B386" s="10"/>
      <c r="C386" s="10"/>
      <c r="D386" s="10"/>
      <c r="E386" s="10"/>
    </row>
    <row r="387" spans="2:5" ht="15.75" customHeight="1" x14ac:dyDescent="0.2">
      <c r="B387" s="10"/>
      <c r="C387" s="10"/>
      <c r="D387" s="10"/>
      <c r="E387" s="10"/>
    </row>
    <row r="388" spans="2:5" ht="15.75" customHeight="1" x14ac:dyDescent="0.2">
      <c r="B388" s="10"/>
      <c r="C388" s="10"/>
      <c r="D388" s="10"/>
      <c r="E388" s="10"/>
    </row>
    <row r="389" spans="2:5" ht="15.75" customHeight="1" x14ac:dyDescent="0.2">
      <c r="B389" s="10"/>
      <c r="C389" s="10"/>
      <c r="D389" s="10"/>
      <c r="E389" s="10"/>
    </row>
    <row r="390" spans="2:5" ht="15.75" customHeight="1" x14ac:dyDescent="0.2">
      <c r="B390" s="10"/>
      <c r="C390" s="10"/>
      <c r="D390" s="10"/>
      <c r="E390" s="10"/>
    </row>
    <row r="391" spans="2:5" ht="15.75" customHeight="1" x14ac:dyDescent="0.2">
      <c r="B391" s="10"/>
      <c r="C391" s="10"/>
      <c r="D391" s="10"/>
      <c r="E391" s="10"/>
    </row>
    <row r="392" spans="2:5" ht="15.75" customHeight="1" x14ac:dyDescent="0.2">
      <c r="B392" s="10"/>
      <c r="C392" s="10"/>
      <c r="D392" s="10"/>
      <c r="E392" s="10"/>
    </row>
    <row r="393" spans="2:5" ht="15.75" customHeight="1" x14ac:dyDescent="0.2">
      <c r="B393" s="10"/>
      <c r="C393" s="10"/>
      <c r="D393" s="10"/>
      <c r="E393" s="10"/>
    </row>
    <row r="394" spans="2:5" ht="15.75" customHeight="1" x14ac:dyDescent="0.2">
      <c r="B394" s="10"/>
      <c r="C394" s="10"/>
      <c r="D394" s="10"/>
      <c r="E394" s="10"/>
    </row>
    <row r="395" spans="2:5" ht="15.75" customHeight="1" x14ac:dyDescent="0.2">
      <c r="B395" s="10"/>
      <c r="C395" s="10"/>
      <c r="D395" s="10"/>
      <c r="E395" s="10"/>
    </row>
    <row r="396" spans="2:5" ht="15.75" customHeight="1" x14ac:dyDescent="0.2">
      <c r="B396" s="10"/>
      <c r="C396" s="10"/>
      <c r="D396" s="10"/>
      <c r="E396" s="10"/>
    </row>
    <row r="397" spans="2:5" ht="15.75" customHeight="1" x14ac:dyDescent="0.2">
      <c r="B397" s="10"/>
      <c r="C397" s="10"/>
      <c r="D397" s="10"/>
      <c r="E397" s="10"/>
    </row>
    <row r="398" spans="2:5" ht="15.75" customHeight="1" x14ac:dyDescent="0.2">
      <c r="B398" s="10"/>
      <c r="C398" s="10"/>
      <c r="D398" s="10"/>
      <c r="E398" s="10"/>
    </row>
    <row r="399" spans="2:5" ht="15.75" customHeight="1" x14ac:dyDescent="0.2">
      <c r="B399" s="10"/>
      <c r="C399" s="10"/>
      <c r="D399" s="10"/>
      <c r="E399" s="10"/>
    </row>
    <row r="400" spans="2:5" ht="15.75" customHeight="1" x14ac:dyDescent="0.2">
      <c r="B400" s="10"/>
      <c r="C400" s="10"/>
      <c r="D400" s="10"/>
      <c r="E400" s="10"/>
    </row>
    <row r="401" spans="2:5" ht="15.75" customHeight="1" x14ac:dyDescent="0.2">
      <c r="B401" s="10"/>
      <c r="C401" s="10"/>
      <c r="D401" s="10"/>
      <c r="E401" s="10"/>
    </row>
    <row r="402" spans="2:5" ht="15.75" customHeight="1" x14ac:dyDescent="0.2">
      <c r="B402" s="10"/>
      <c r="C402" s="10"/>
      <c r="D402" s="10"/>
      <c r="E402" s="10"/>
    </row>
    <row r="403" spans="2:5" ht="15.75" customHeight="1" x14ac:dyDescent="0.2">
      <c r="B403" s="10"/>
      <c r="C403" s="10"/>
      <c r="D403" s="10"/>
      <c r="E403" s="10"/>
    </row>
    <row r="404" spans="2:5" ht="15.75" customHeight="1" x14ac:dyDescent="0.2">
      <c r="B404" s="10"/>
      <c r="C404" s="10"/>
      <c r="D404" s="10"/>
      <c r="E404" s="10"/>
    </row>
    <row r="405" spans="2:5" ht="15.75" customHeight="1" x14ac:dyDescent="0.2">
      <c r="B405" s="10"/>
      <c r="C405" s="10"/>
      <c r="D405" s="10"/>
      <c r="E405" s="10"/>
    </row>
    <row r="406" spans="2:5" ht="15.75" customHeight="1" x14ac:dyDescent="0.2">
      <c r="B406" s="10"/>
      <c r="C406" s="10"/>
      <c r="D406" s="10"/>
      <c r="E406" s="10"/>
    </row>
    <row r="407" spans="2:5" ht="15.75" customHeight="1" x14ac:dyDescent="0.2">
      <c r="B407" s="10"/>
      <c r="C407" s="10"/>
      <c r="D407" s="10"/>
      <c r="E407" s="10"/>
    </row>
    <row r="408" spans="2:5" ht="15.75" customHeight="1" x14ac:dyDescent="0.2">
      <c r="B408" s="10"/>
      <c r="C408" s="10"/>
      <c r="D408" s="10"/>
      <c r="E408" s="10"/>
    </row>
    <row r="409" spans="2:5" ht="15.75" customHeight="1" x14ac:dyDescent="0.2">
      <c r="B409" s="10"/>
      <c r="C409" s="10"/>
      <c r="D409" s="10"/>
      <c r="E409" s="10"/>
    </row>
    <row r="410" spans="2:5" ht="15.75" customHeight="1" x14ac:dyDescent="0.2">
      <c r="B410" s="10"/>
      <c r="C410" s="10"/>
      <c r="D410" s="10"/>
      <c r="E410" s="10"/>
    </row>
    <row r="411" spans="2:5" ht="15.75" customHeight="1" x14ac:dyDescent="0.2">
      <c r="B411" s="10"/>
      <c r="C411" s="10"/>
      <c r="D411" s="10"/>
      <c r="E411" s="10"/>
    </row>
    <row r="412" spans="2:5" ht="15.75" customHeight="1" x14ac:dyDescent="0.2">
      <c r="B412" s="10"/>
      <c r="C412" s="10"/>
      <c r="D412" s="10"/>
      <c r="E412" s="10"/>
    </row>
    <row r="413" spans="2:5" ht="15.75" customHeight="1" x14ac:dyDescent="0.2">
      <c r="B413" s="10"/>
      <c r="C413" s="10"/>
      <c r="D413" s="10"/>
      <c r="E413" s="10"/>
    </row>
    <row r="414" spans="2:5" ht="15.75" customHeight="1" x14ac:dyDescent="0.2">
      <c r="B414" s="10"/>
      <c r="C414" s="10"/>
      <c r="D414" s="10"/>
      <c r="E414" s="10"/>
    </row>
    <row r="415" spans="2:5" ht="15.75" customHeight="1" x14ac:dyDescent="0.2">
      <c r="B415" s="10"/>
      <c r="C415" s="10"/>
      <c r="D415" s="10"/>
      <c r="E415" s="10"/>
    </row>
    <row r="416" spans="2:5" ht="15.75" customHeight="1" x14ac:dyDescent="0.2">
      <c r="B416" s="10"/>
      <c r="C416" s="10"/>
      <c r="D416" s="10"/>
      <c r="E416" s="10"/>
    </row>
    <row r="417" spans="2:5" ht="15.75" customHeight="1" x14ac:dyDescent="0.2">
      <c r="B417" s="10"/>
      <c r="C417" s="10"/>
      <c r="D417" s="10"/>
      <c r="E417" s="10"/>
    </row>
    <row r="418" spans="2:5" ht="15.75" customHeight="1" x14ac:dyDescent="0.2">
      <c r="B418" s="10"/>
      <c r="C418" s="10"/>
      <c r="D418" s="10"/>
      <c r="E418" s="10"/>
    </row>
    <row r="419" spans="2:5" ht="15.75" customHeight="1" x14ac:dyDescent="0.2">
      <c r="B419" s="10"/>
      <c r="C419" s="10"/>
      <c r="D419" s="10"/>
      <c r="E419" s="10"/>
    </row>
    <row r="420" spans="2:5" ht="15.75" customHeight="1" x14ac:dyDescent="0.2">
      <c r="B420" s="10"/>
      <c r="C420" s="10"/>
      <c r="D420" s="10"/>
      <c r="E420" s="10"/>
    </row>
    <row r="421" spans="2:5" ht="15.75" customHeight="1" x14ac:dyDescent="0.2">
      <c r="B421" s="10"/>
      <c r="C421" s="10"/>
      <c r="D421" s="10"/>
      <c r="E421" s="10"/>
    </row>
    <row r="422" spans="2:5" ht="15.75" customHeight="1" x14ac:dyDescent="0.2">
      <c r="B422" s="10"/>
      <c r="C422" s="10"/>
      <c r="D422" s="10"/>
      <c r="E422" s="10"/>
    </row>
    <row r="423" spans="2:5" ht="15.75" customHeight="1" x14ac:dyDescent="0.2">
      <c r="B423" s="10"/>
      <c r="C423" s="10"/>
      <c r="D423" s="10"/>
      <c r="E423" s="10"/>
    </row>
    <row r="424" spans="2:5" ht="15.75" customHeight="1" x14ac:dyDescent="0.2">
      <c r="B424" s="10"/>
      <c r="C424" s="10"/>
      <c r="D424" s="10"/>
      <c r="E424" s="10"/>
    </row>
    <row r="425" spans="2:5" ht="15.75" customHeight="1" x14ac:dyDescent="0.2">
      <c r="B425" s="10"/>
      <c r="C425" s="10"/>
      <c r="D425" s="10"/>
      <c r="E425" s="10"/>
    </row>
    <row r="426" spans="2:5" ht="15.75" customHeight="1" x14ac:dyDescent="0.2">
      <c r="B426" s="10"/>
      <c r="C426" s="10"/>
      <c r="D426" s="10"/>
      <c r="E426" s="10"/>
    </row>
    <row r="427" spans="2:5" ht="15.75" customHeight="1" x14ac:dyDescent="0.2">
      <c r="B427" s="10"/>
      <c r="C427" s="10"/>
      <c r="D427" s="10"/>
      <c r="E427" s="10"/>
    </row>
    <row r="428" spans="2:5" ht="15.75" customHeight="1" x14ac:dyDescent="0.2">
      <c r="B428" s="10"/>
      <c r="C428" s="10"/>
      <c r="D428" s="10"/>
      <c r="E428" s="10"/>
    </row>
    <row r="429" spans="2:5" ht="15.75" customHeight="1" x14ac:dyDescent="0.2">
      <c r="B429" s="10"/>
      <c r="C429" s="10"/>
      <c r="D429" s="10"/>
      <c r="E429" s="10"/>
    </row>
    <row r="430" spans="2:5" ht="15.75" customHeight="1" x14ac:dyDescent="0.2">
      <c r="B430" s="10"/>
      <c r="C430" s="10"/>
      <c r="D430" s="10"/>
      <c r="E430" s="10"/>
    </row>
    <row r="431" spans="2:5" ht="15.75" customHeight="1" x14ac:dyDescent="0.2">
      <c r="B431" s="10"/>
      <c r="C431" s="10"/>
      <c r="D431" s="10"/>
      <c r="E431" s="10"/>
    </row>
    <row r="432" spans="2:5" ht="15.75" customHeight="1" x14ac:dyDescent="0.2">
      <c r="B432" s="10"/>
      <c r="C432" s="10"/>
      <c r="D432" s="10"/>
      <c r="E432" s="10"/>
    </row>
    <row r="433" spans="2:5" ht="15.75" customHeight="1" x14ac:dyDescent="0.2">
      <c r="B433" s="10"/>
      <c r="C433" s="10"/>
      <c r="D433" s="10"/>
      <c r="E433" s="10"/>
    </row>
    <row r="434" spans="2:5" ht="15.75" customHeight="1" x14ac:dyDescent="0.2">
      <c r="B434" s="10"/>
      <c r="C434" s="10"/>
      <c r="D434" s="10"/>
      <c r="E434" s="10"/>
    </row>
    <row r="435" spans="2:5" ht="15.75" customHeight="1" x14ac:dyDescent="0.2">
      <c r="B435" s="10"/>
      <c r="C435" s="10"/>
      <c r="D435" s="10"/>
      <c r="E435" s="10"/>
    </row>
    <row r="436" spans="2:5" ht="15.75" customHeight="1" x14ac:dyDescent="0.2">
      <c r="B436" s="10"/>
      <c r="C436" s="10"/>
      <c r="D436" s="10"/>
      <c r="E436" s="10"/>
    </row>
    <row r="437" spans="2:5" ht="15.75" customHeight="1" x14ac:dyDescent="0.2">
      <c r="B437" s="10"/>
      <c r="C437" s="10"/>
      <c r="D437" s="10"/>
      <c r="E437" s="10"/>
    </row>
    <row r="438" spans="2:5" ht="15.75" customHeight="1" x14ac:dyDescent="0.2">
      <c r="B438" s="10"/>
      <c r="C438" s="10"/>
      <c r="D438" s="10"/>
      <c r="E438" s="10"/>
    </row>
    <row r="439" spans="2:5" ht="15.75" customHeight="1" x14ac:dyDescent="0.2">
      <c r="B439" s="10"/>
      <c r="C439" s="10"/>
      <c r="D439" s="10"/>
      <c r="E439" s="10"/>
    </row>
    <row r="440" spans="2:5" ht="15.75" customHeight="1" x14ac:dyDescent="0.2">
      <c r="B440" s="10"/>
      <c r="C440" s="10"/>
      <c r="D440" s="10"/>
      <c r="E440" s="10"/>
    </row>
    <row r="441" spans="2:5" ht="15.75" customHeight="1" x14ac:dyDescent="0.2">
      <c r="B441" s="10"/>
      <c r="C441" s="10"/>
      <c r="D441" s="10"/>
      <c r="E441" s="10"/>
    </row>
    <row r="442" spans="2:5" ht="15.75" customHeight="1" x14ac:dyDescent="0.2">
      <c r="B442" s="10"/>
      <c r="C442" s="10"/>
      <c r="D442" s="10"/>
      <c r="E442" s="10"/>
    </row>
    <row r="443" spans="2:5" ht="15.75" customHeight="1" x14ac:dyDescent="0.2">
      <c r="B443" s="10"/>
      <c r="C443" s="10"/>
      <c r="D443" s="10"/>
      <c r="E443" s="10"/>
    </row>
    <row r="444" spans="2:5" ht="15.75" customHeight="1" x14ac:dyDescent="0.2">
      <c r="B444" s="10"/>
      <c r="C444" s="10"/>
      <c r="D444" s="10"/>
      <c r="E444" s="10"/>
    </row>
    <row r="445" spans="2:5" ht="15.75" customHeight="1" x14ac:dyDescent="0.2">
      <c r="B445" s="10"/>
      <c r="C445" s="10"/>
      <c r="D445" s="10"/>
      <c r="E445" s="10"/>
    </row>
    <row r="446" spans="2:5" ht="15.75" customHeight="1" x14ac:dyDescent="0.2">
      <c r="B446" s="10"/>
      <c r="C446" s="10"/>
      <c r="D446" s="10"/>
      <c r="E446" s="10"/>
    </row>
    <row r="447" spans="2:5" ht="15.75" customHeight="1" x14ac:dyDescent="0.2">
      <c r="B447" s="10"/>
      <c r="C447" s="10"/>
      <c r="D447" s="10"/>
      <c r="E447" s="10"/>
    </row>
    <row r="448" spans="2:5" ht="15.75" customHeight="1" x14ac:dyDescent="0.2">
      <c r="B448" s="10"/>
      <c r="C448" s="10"/>
      <c r="D448" s="10"/>
      <c r="E448" s="10"/>
    </row>
    <row r="449" spans="2:5" ht="15.75" customHeight="1" x14ac:dyDescent="0.2">
      <c r="B449" s="10"/>
      <c r="C449" s="10"/>
      <c r="D449" s="10"/>
      <c r="E449" s="10"/>
    </row>
    <row r="450" spans="2:5" ht="15.75" customHeight="1" x14ac:dyDescent="0.2">
      <c r="B450" s="10"/>
      <c r="C450" s="10"/>
      <c r="D450" s="10"/>
      <c r="E450" s="10"/>
    </row>
    <row r="451" spans="2:5" ht="15.75" customHeight="1" x14ac:dyDescent="0.2">
      <c r="B451" s="10"/>
      <c r="C451" s="10"/>
      <c r="D451" s="10"/>
      <c r="E451" s="10"/>
    </row>
    <row r="452" spans="2:5" ht="15.75" customHeight="1" x14ac:dyDescent="0.2">
      <c r="B452" s="10"/>
      <c r="C452" s="10"/>
      <c r="D452" s="10"/>
      <c r="E452" s="10"/>
    </row>
    <row r="453" spans="2:5" ht="15.75" customHeight="1" x14ac:dyDescent="0.2">
      <c r="B453" s="10"/>
      <c r="C453" s="10"/>
      <c r="D453" s="10"/>
      <c r="E453" s="10"/>
    </row>
    <row r="454" spans="2:5" ht="15.75" customHeight="1" x14ac:dyDescent="0.2">
      <c r="B454" s="10"/>
      <c r="C454" s="10"/>
      <c r="D454" s="10"/>
      <c r="E454" s="10"/>
    </row>
    <row r="455" spans="2:5" ht="15.75" customHeight="1" x14ac:dyDescent="0.2">
      <c r="B455" s="10"/>
      <c r="C455" s="10"/>
      <c r="D455" s="10"/>
      <c r="E455" s="10"/>
    </row>
    <row r="456" spans="2:5" ht="15.75" customHeight="1" x14ac:dyDescent="0.2">
      <c r="B456" s="10"/>
      <c r="C456" s="10"/>
      <c r="D456" s="10"/>
      <c r="E456" s="10"/>
    </row>
    <row r="457" spans="2:5" ht="15.75" customHeight="1" x14ac:dyDescent="0.2">
      <c r="B457" s="10"/>
      <c r="C457" s="10"/>
      <c r="D457" s="10"/>
      <c r="E457" s="10"/>
    </row>
    <row r="458" spans="2:5" ht="15.75" customHeight="1" x14ac:dyDescent="0.2">
      <c r="B458" s="10"/>
      <c r="C458" s="10"/>
      <c r="D458" s="10"/>
      <c r="E458" s="10"/>
    </row>
    <row r="459" spans="2:5" ht="15.75" customHeight="1" x14ac:dyDescent="0.2">
      <c r="B459" s="10"/>
      <c r="C459" s="10"/>
      <c r="D459" s="10"/>
      <c r="E459" s="10"/>
    </row>
    <row r="460" spans="2:5" ht="15.75" customHeight="1" x14ac:dyDescent="0.2">
      <c r="B460" s="10"/>
      <c r="C460" s="10"/>
      <c r="D460" s="10"/>
      <c r="E460" s="10"/>
    </row>
    <row r="461" spans="2:5" ht="15.75" customHeight="1" x14ac:dyDescent="0.2">
      <c r="B461" s="10"/>
      <c r="C461" s="10"/>
      <c r="D461" s="10"/>
      <c r="E461" s="10"/>
    </row>
    <row r="462" spans="2:5" ht="15.75" customHeight="1" x14ac:dyDescent="0.2">
      <c r="B462" s="10"/>
      <c r="C462" s="10"/>
      <c r="D462" s="10"/>
      <c r="E462" s="10"/>
    </row>
    <row r="463" spans="2:5" ht="15.75" customHeight="1" x14ac:dyDescent="0.2">
      <c r="B463" s="10"/>
      <c r="C463" s="10"/>
      <c r="D463" s="10"/>
      <c r="E463" s="10"/>
    </row>
    <row r="464" spans="2:5" ht="15.75" customHeight="1" x14ac:dyDescent="0.2">
      <c r="B464" s="10"/>
      <c r="C464" s="10"/>
      <c r="D464" s="10"/>
      <c r="E464" s="10"/>
    </row>
    <row r="465" spans="2:5" ht="15.75" customHeight="1" x14ac:dyDescent="0.2">
      <c r="B465" s="10"/>
      <c r="C465" s="10"/>
      <c r="D465" s="10"/>
      <c r="E465" s="10"/>
    </row>
    <row r="466" spans="2:5" ht="15.75" customHeight="1" x14ac:dyDescent="0.2">
      <c r="B466" s="10"/>
      <c r="C466" s="10"/>
      <c r="D466" s="10"/>
      <c r="E466" s="10"/>
    </row>
    <row r="467" spans="2:5" ht="15.75" customHeight="1" x14ac:dyDescent="0.2">
      <c r="B467" s="10"/>
      <c r="C467" s="10"/>
      <c r="D467" s="10"/>
      <c r="E467" s="10"/>
    </row>
    <row r="468" spans="2:5" ht="15.75" customHeight="1" x14ac:dyDescent="0.2">
      <c r="B468" s="10"/>
      <c r="C468" s="10"/>
      <c r="D468" s="10"/>
      <c r="E468" s="10"/>
    </row>
    <row r="469" spans="2:5" ht="15.75" customHeight="1" x14ac:dyDescent="0.2">
      <c r="B469" s="10"/>
      <c r="C469" s="10"/>
      <c r="D469" s="10"/>
      <c r="E469" s="10"/>
    </row>
    <row r="470" spans="2:5" ht="15.75" customHeight="1" x14ac:dyDescent="0.2">
      <c r="B470" s="10"/>
      <c r="C470" s="10"/>
      <c r="D470" s="10"/>
      <c r="E470" s="10"/>
    </row>
    <row r="471" spans="2:5" ht="15.75" customHeight="1" x14ac:dyDescent="0.2">
      <c r="B471" s="10"/>
      <c r="C471" s="10"/>
      <c r="D471" s="10"/>
      <c r="E471" s="10"/>
    </row>
    <row r="472" spans="2:5" ht="15.75" customHeight="1" x14ac:dyDescent="0.2">
      <c r="B472" s="10"/>
      <c r="C472" s="10"/>
      <c r="D472" s="10"/>
      <c r="E472" s="10"/>
    </row>
    <row r="473" spans="2:5" ht="15.75" customHeight="1" x14ac:dyDescent="0.2">
      <c r="B473" s="10"/>
      <c r="C473" s="10"/>
      <c r="D473" s="10"/>
      <c r="E473" s="10"/>
    </row>
    <row r="474" spans="2:5" ht="15.75" customHeight="1" x14ac:dyDescent="0.2">
      <c r="B474" s="10"/>
      <c r="C474" s="10"/>
      <c r="D474" s="10"/>
      <c r="E474" s="10"/>
    </row>
    <row r="475" spans="2:5" ht="15.75" customHeight="1" x14ac:dyDescent="0.2">
      <c r="B475" s="10"/>
      <c r="C475" s="10"/>
      <c r="D475" s="10"/>
      <c r="E475" s="10"/>
    </row>
    <row r="476" spans="2:5" ht="15.75" customHeight="1" x14ac:dyDescent="0.2">
      <c r="B476" s="10"/>
      <c r="C476" s="10"/>
      <c r="D476" s="10"/>
      <c r="E476" s="10"/>
    </row>
    <row r="477" spans="2:5" ht="15.75" customHeight="1" x14ac:dyDescent="0.2">
      <c r="B477" s="10"/>
      <c r="C477" s="10"/>
      <c r="D477" s="10"/>
      <c r="E477" s="10"/>
    </row>
    <row r="478" spans="2:5" ht="15.75" customHeight="1" x14ac:dyDescent="0.2">
      <c r="B478" s="10"/>
      <c r="C478" s="10"/>
      <c r="D478" s="10"/>
      <c r="E478" s="10"/>
    </row>
    <row r="479" spans="2:5" ht="15.75" customHeight="1" x14ac:dyDescent="0.2">
      <c r="B479" s="10"/>
      <c r="C479" s="10"/>
      <c r="D479" s="10"/>
      <c r="E479" s="10"/>
    </row>
    <row r="480" spans="2:5" ht="15.75" customHeight="1" x14ac:dyDescent="0.2">
      <c r="B480" s="10"/>
      <c r="C480" s="10"/>
      <c r="D480" s="10"/>
      <c r="E480" s="10"/>
    </row>
    <row r="481" spans="2:5" ht="15.75" customHeight="1" x14ac:dyDescent="0.2">
      <c r="B481" s="10"/>
      <c r="C481" s="10"/>
      <c r="D481" s="10"/>
      <c r="E481" s="10"/>
    </row>
    <row r="482" spans="2:5" ht="15.75" customHeight="1" x14ac:dyDescent="0.2">
      <c r="B482" s="10"/>
      <c r="C482" s="10"/>
      <c r="D482" s="10"/>
      <c r="E482" s="10"/>
    </row>
    <row r="483" spans="2:5" ht="15.75" customHeight="1" x14ac:dyDescent="0.2">
      <c r="B483" s="10"/>
      <c r="C483" s="10"/>
      <c r="D483" s="10"/>
      <c r="E483" s="10"/>
    </row>
    <row r="484" spans="2:5" ht="15.75" customHeight="1" x14ac:dyDescent="0.2">
      <c r="B484" s="10"/>
      <c r="C484" s="10"/>
      <c r="D484" s="10"/>
      <c r="E484" s="10"/>
    </row>
    <row r="485" spans="2:5" ht="15.75" customHeight="1" x14ac:dyDescent="0.2">
      <c r="B485" s="10"/>
      <c r="C485" s="10"/>
      <c r="D485" s="10"/>
      <c r="E485" s="10"/>
    </row>
    <row r="486" spans="2:5" ht="15.75" customHeight="1" x14ac:dyDescent="0.2">
      <c r="B486" s="10"/>
      <c r="C486" s="10"/>
      <c r="D486" s="10"/>
      <c r="E486" s="10"/>
    </row>
    <row r="487" spans="2:5" ht="15.75" customHeight="1" x14ac:dyDescent="0.2">
      <c r="B487" s="10"/>
      <c r="C487" s="10"/>
      <c r="D487" s="10"/>
      <c r="E487" s="10"/>
    </row>
    <row r="488" spans="2:5" ht="15.75" customHeight="1" x14ac:dyDescent="0.2">
      <c r="B488" s="10"/>
      <c r="C488" s="10"/>
      <c r="D488" s="10"/>
      <c r="E488" s="10"/>
    </row>
    <row r="489" spans="2:5" ht="15.75" customHeight="1" x14ac:dyDescent="0.2">
      <c r="B489" s="10"/>
      <c r="C489" s="10"/>
      <c r="D489" s="10"/>
      <c r="E489" s="10"/>
    </row>
    <row r="490" spans="2:5" ht="15.75" customHeight="1" x14ac:dyDescent="0.2">
      <c r="B490" s="10"/>
      <c r="C490" s="10"/>
      <c r="D490" s="10"/>
      <c r="E490" s="10"/>
    </row>
    <row r="491" spans="2:5" ht="15.75" customHeight="1" x14ac:dyDescent="0.2">
      <c r="B491" s="10"/>
      <c r="C491" s="10"/>
      <c r="D491" s="10"/>
      <c r="E491" s="10"/>
    </row>
    <row r="492" spans="2:5" ht="15.75" customHeight="1" x14ac:dyDescent="0.2">
      <c r="B492" s="10"/>
      <c r="C492" s="10"/>
      <c r="D492" s="10"/>
      <c r="E492" s="10"/>
    </row>
    <row r="493" spans="2:5" ht="15.75" customHeight="1" x14ac:dyDescent="0.2">
      <c r="B493" s="10"/>
      <c r="C493" s="10"/>
      <c r="D493" s="10"/>
      <c r="E493" s="10"/>
    </row>
    <row r="494" spans="2:5" ht="15.75" customHeight="1" x14ac:dyDescent="0.2">
      <c r="B494" s="10"/>
      <c r="C494" s="10"/>
      <c r="D494" s="10"/>
      <c r="E494" s="10"/>
    </row>
    <row r="495" spans="2:5" ht="15.75" customHeight="1" x14ac:dyDescent="0.2">
      <c r="B495" s="10"/>
      <c r="C495" s="10"/>
      <c r="D495" s="10"/>
      <c r="E495" s="10"/>
    </row>
    <row r="496" spans="2:5" ht="15.75" customHeight="1" x14ac:dyDescent="0.2">
      <c r="B496" s="10"/>
      <c r="C496" s="10"/>
      <c r="D496" s="10"/>
      <c r="E496" s="10"/>
    </row>
    <row r="497" spans="2:5" ht="15.75" customHeight="1" x14ac:dyDescent="0.2">
      <c r="B497" s="10"/>
      <c r="C497" s="10"/>
      <c r="D497" s="10"/>
      <c r="E497" s="10"/>
    </row>
    <row r="498" spans="2:5" ht="15.75" customHeight="1" x14ac:dyDescent="0.2">
      <c r="B498" s="10"/>
      <c r="C498" s="10"/>
      <c r="D498" s="10"/>
      <c r="E498" s="10"/>
    </row>
    <row r="499" spans="2:5" ht="15.75" customHeight="1" x14ac:dyDescent="0.2">
      <c r="B499" s="10"/>
      <c r="C499" s="10"/>
      <c r="D499" s="10"/>
      <c r="E499" s="10"/>
    </row>
    <row r="500" spans="2:5" ht="15.75" customHeight="1" x14ac:dyDescent="0.2">
      <c r="B500" s="10"/>
      <c r="C500" s="10"/>
      <c r="D500" s="10"/>
      <c r="E500" s="10"/>
    </row>
    <row r="501" spans="2:5" ht="15.75" customHeight="1" x14ac:dyDescent="0.2">
      <c r="B501" s="10"/>
      <c r="C501" s="10"/>
      <c r="D501" s="10"/>
      <c r="E501" s="10"/>
    </row>
    <row r="502" spans="2:5" ht="15.75" customHeight="1" x14ac:dyDescent="0.2">
      <c r="B502" s="10"/>
      <c r="C502" s="10"/>
      <c r="D502" s="10"/>
      <c r="E502" s="10"/>
    </row>
    <row r="503" spans="2:5" ht="15.75" customHeight="1" x14ac:dyDescent="0.2">
      <c r="B503" s="10"/>
      <c r="C503" s="10"/>
      <c r="D503" s="10"/>
      <c r="E503" s="10"/>
    </row>
    <row r="504" spans="2:5" ht="15.75" customHeight="1" x14ac:dyDescent="0.2">
      <c r="B504" s="10"/>
      <c r="C504" s="10"/>
      <c r="D504" s="10"/>
      <c r="E504" s="10"/>
    </row>
    <row r="505" spans="2:5" ht="15.75" customHeight="1" x14ac:dyDescent="0.2">
      <c r="B505" s="10"/>
      <c r="C505" s="10"/>
      <c r="D505" s="10"/>
      <c r="E505" s="10"/>
    </row>
    <row r="506" spans="2:5" ht="15.75" customHeight="1" x14ac:dyDescent="0.2">
      <c r="B506" s="10"/>
      <c r="C506" s="10"/>
      <c r="D506" s="10"/>
      <c r="E506" s="10"/>
    </row>
    <row r="507" spans="2:5" ht="15.75" customHeight="1" x14ac:dyDescent="0.2">
      <c r="B507" s="10"/>
      <c r="C507" s="10"/>
      <c r="D507" s="10"/>
      <c r="E507" s="10"/>
    </row>
    <row r="508" spans="2:5" ht="15.75" customHeight="1" x14ac:dyDescent="0.2">
      <c r="B508" s="10"/>
      <c r="C508" s="10"/>
      <c r="D508" s="10"/>
      <c r="E508" s="10"/>
    </row>
    <row r="509" spans="2:5" ht="15.75" customHeight="1" x14ac:dyDescent="0.2">
      <c r="B509" s="10"/>
      <c r="C509" s="10"/>
      <c r="D509" s="10"/>
      <c r="E509" s="10"/>
    </row>
    <row r="510" spans="2:5" ht="15.75" customHeight="1" x14ac:dyDescent="0.2">
      <c r="B510" s="10"/>
      <c r="C510" s="10"/>
      <c r="D510" s="10"/>
      <c r="E510" s="10"/>
    </row>
    <row r="511" spans="2:5" ht="15.75" customHeight="1" x14ac:dyDescent="0.2">
      <c r="B511" s="10"/>
      <c r="C511" s="10"/>
      <c r="D511" s="10"/>
      <c r="E511" s="10"/>
    </row>
    <row r="512" spans="2:5" ht="15.75" customHeight="1" x14ac:dyDescent="0.2">
      <c r="B512" s="10"/>
      <c r="C512" s="10"/>
      <c r="D512" s="10"/>
      <c r="E512" s="10"/>
    </row>
    <row r="513" spans="2:5" ht="15.75" customHeight="1" x14ac:dyDescent="0.2">
      <c r="B513" s="10"/>
      <c r="C513" s="10"/>
      <c r="D513" s="10"/>
      <c r="E513" s="10"/>
    </row>
    <row r="514" spans="2:5" ht="15.75" customHeight="1" x14ac:dyDescent="0.2">
      <c r="B514" s="10"/>
      <c r="C514" s="10"/>
      <c r="D514" s="10"/>
      <c r="E514" s="10"/>
    </row>
    <row r="515" spans="2:5" ht="15.75" customHeight="1" x14ac:dyDescent="0.2">
      <c r="B515" s="10"/>
      <c r="C515" s="10"/>
      <c r="D515" s="10"/>
      <c r="E515" s="10"/>
    </row>
    <row r="516" spans="2:5" ht="15.75" customHeight="1" x14ac:dyDescent="0.2">
      <c r="B516" s="10"/>
      <c r="C516" s="10"/>
      <c r="D516" s="10"/>
      <c r="E516" s="10"/>
    </row>
    <row r="517" spans="2:5" ht="15.75" customHeight="1" x14ac:dyDescent="0.2">
      <c r="B517" s="10"/>
      <c r="C517" s="10"/>
      <c r="D517" s="10"/>
      <c r="E517" s="10"/>
    </row>
    <row r="518" spans="2:5" ht="15.75" customHeight="1" x14ac:dyDescent="0.2">
      <c r="B518" s="10"/>
      <c r="C518" s="10"/>
      <c r="D518" s="10"/>
      <c r="E518" s="10"/>
    </row>
    <row r="519" spans="2:5" ht="15.75" customHeight="1" x14ac:dyDescent="0.2">
      <c r="B519" s="10"/>
      <c r="C519" s="10"/>
      <c r="D519" s="10"/>
      <c r="E519" s="10"/>
    </row>
    <row r="520" spans="2:5" ht="15.75" customHeight="1" x14ac:dyDescent="0.2">
      <c r="B520" s="10"/>
      <c r="C520" s="10"/>
      <c r="D520" s="10"/>
      <c r="E520" s="10"/>
    </row>
    <row r="521" spans="2:5" ht="15.75" customHeight="1" x14ac:dyDescent="0.2">
      <c r="B521" s="10"/>
      <c r="C521" s="10"/>
      <c r="D521" s="10"/>
      <c r="E521" s="10"/>
    </row>
    <row r="522" spans="2:5" ht="15.75" customHeight="1" x14ac:dyDescent="0.2">
      <c r="B522" s="10"/>
      <c r="C522" s="10"/>
      <c r="D522" s="10"/>
      <c r="E522" s="10"/>
    </row>
    <row r="523" spans="2:5" ht="15.75" customHeight="1" x14ac:dyDescent="0.2">
      <c r="B523" s="10"/>
      <c r="C523" s="10"/>
      <c r="D523" s="10"/>
      <c r="E523" s="10"/>
    </row>
    <row r="524" spans="2:5" ht="15.75" customHeight="1" x14ac:dyDescent="0.2">
      <c r="B524" s="10"/>
      <c r="C524" s="10"/>
      <c r="D524" s="10"/>
      <c r="E524" s="10"/>
    </row>
    <row r="525" spans="2:5" ht="15.75" customHeight="1" x14ac:dyDescent="0.2">
      <c r="B525" s="10"/>
      <c r="C525" s="10"/>
      <c r="D525" s="10"/>
      <c r="E525" s="10"/>
    </row>
    <row r="526" spans="2:5" ht="15.75" customHeight="1" x14ac:dyDescent="0.2">
      <c r="B526" s="10"/>
      <c r="C526" s="10"/>
      <c r="D526" s="10"/>
      <c r="E526" s="10"/>
    </row>
    <row r="527" spans="2:5" ht="15.75" customHeight="1" x14ac:dyDescent="0.2">
      <c r="B527" s="10"/>
      <c r="C527" s="10"/>
      <c r="D527" s="10"/>
      <c r="E527" s="10"/>
    </row>
    <row r="528" spans="2:5" ht="15.75" customHeight="1" x14ac:dyDescent="0.2">
      <c r="B528" s="10"/>
      <c r="C528" s="10"/>
      <c r="D528" s="10"/>
      <c r="E528" s="10"/>
    </row>
    <row r="529" spans="2:5" ht="15.75" customHeight="1" x14ac:dyDescent="0.2">
      <c r="B529" s="10"/>
      <c r="C529" s="10"/>
      <c r="D529" s="10"/>
      <c r="E529" s="10"/>
    </row>
    <row r="530" spans="2:5" ht="15.75" customHeight="1" x14ac:dyDescent="0.2">
      <c r="B530" s="10"/>
      <c r="C530" s="10"/>
      <c r="D530" s="10"/>
      <c r="E530" s="10"/>
    </row>
    <row r="531" spans="2:5" ht="15.75" customHeight="1" x14ac:dyDescent="0.2">
      <c r="B531" s="10"/>
      <c r="C531" s="10"/>
      <c r="D531" s="10"/>
      <c r="E531" s="10"/>
    </row>
    <row r="532" spans="2:5" ht="15.75" customHeight="1" x14ac:dyDescent="0.2">
      <c r="B532" s="10"/>
      <c r="C532" s="10"/>
      <c r="D532" s="10"/>
      <c r="E532" s="10"/>
    </row>
    <row r="533" spans="2:5" ht="15.75" customHeight="1" x14ac:dyDescent="0.2">
      <c r="B533" s="10"/>
      <c r="C533" s="10"/>
      <c r="D533" s="10"/>
      <c r="E533" s="10"/>
    </row>
    <row r="534" spans="2:5" ht="15.75" customHeight="1" x14ac:dyDescent="0.2">
      <c r="B534" s="10"/>
      <c r="C534" s="10"/>
      <c r="D534" s="10"/>
      <c r="E534" s="10"/>
    </row>
    <row r="535" spans="2:5" ht="15.75" customHeight="1" x14ac:dyDescent="0.2">
      <c r="B535" s="10"/>
      <c r="C535" s="10"/>
      <c r="D535" s="10"/>
      <c r="E535" s="10"/>
    </row>
    <row r="536" spans="2:5" ht="15.75" customHeight="1" x14ac:dyDescent="0.2">
      <c r="B536" s="10"/>
      <c r="C536" s="10"/>
      <c r="D536" s="10"/>
      <c r="E536" s="10"/>
    </row>
    <row r="537" spans="2:5" ht="15.75" customHeight="1" x14ac:dyDescent="0.2">
      <c r="B537" s="10"/>
      <c r="C537" s="10"/>
      <c r="D537" s="10"/>
      <c r="E537" s="10"/>
    </row>
    <row r="538" spans="2:5" ht="15.75" customHeight="1" x14ac:dyDescent="0.2">
      <c r="B538" s="10"/>
      <c r="C538" s="10"/>
      <c r="D538" s="10"/>
      <c r="E538" s="10"/>
    </row>
    <row r="539" spans="2:5" ht="15.75" customHeight="1" x14ac:dyDescent="0.2">
      <c r="B539" s="10"/>
      <c r="C539" s="10"/>
      <c r="D539" s="10"/>
      <c r="E539" s="10"/>
    </row>
    <row r="540" spans="2:5" ht="15.75" customHeight="1" x14ac:dyDescent="0.2">
      <c r="B540" s="10"/>
      <c r="C540" s="10"/>
      <c r="D540" s="10"/>
      <c r="E540" s="10"/>
    </row>
    <row r="541" spans="2:5" ht="15.75" customHeight="1" x14ac:dyDescent="0.2">
      <c r="B541" s="10"/>
      <c r="C541" s="10"/>
      <c r="D541" s="10"/>
      <c r="E541" s="10"/>
    </row>
    <row r="542" spans="2:5" ht="15.75" customHeight="1" x14ac:dyDescent="0.2">
      <c r="B542" s="10"/>
      <c r="C542" s="10"/>
      <c r="D542" s="10"/>
      <c r="E542" s="10"/>
    </row>
    <row r="543" spans="2:5" ht="15.75" customHeight="1" x14ac:dyDescent="0.2">
      <c r="B543" s="10"/>
      <c r="C543" s="10"/>
      <c r="D543" s="10"/>
      <c r="E543" s="10"/>
    </row>
    <row r="544" spans="2:5" ht="15.75" customHeight="1" x14ac:dyDescent="0.2">
      <c r="B544" s="10"/>
      <c r="C544" s="10"/>
      <c r="D544" s="10"/>
      <c r="E544" s="10"/>
    </row>
    <row r="545" spans="2:5" ht="15.75" customHeight="1" x14ac:dyDescent="0.2">
      <c r="B545" s="10"/>
      <c r="C545" s="10"/>
      <c r="D545" s="10"/>
      <c r="E545" s="10"/>
    </row>
    <row r="546" spans="2:5" ht="15.75" customHeight="1" x14ac:dyDescent="0.2">
      <c r="B546" s="10"/>
      <c r="C546" s="10"/>
      <c r="D546" s="10"/>
      <c r="E546" s="10"/>
    </row>
    <row r="547" spans="2:5" ht="15.75" customHeight="1" x14ac:dyDescent="0.2">
      <c r="B547" s="10"/>
      <c r="C547" s="10"/>
      <c r="D547" s="10"/>
      <c r="E547" s="10"/>
    </row>
    <row r="548" spans="2:5" ht="15.75" customHeight="1" x14ac:dyDescent="0.2">
      <c r="B548" s="10"/>
      <c r="C548" s="10"/>
      <c r="D548" s="10"/>
      <c r="E548" s="10"/>
    </row>
    <row r="549" spans="2:5" ht="15.75" customHeight="1" x14ac:dyDescent="0.2">
      <c r="B549" s="10"/>
      <c r="C549" s="10"/>
      <c r="D549" s="10"/>
      <c r="E549" s="10"/>
    </row>
    <row r="550" spans="2:5" ht="15.75" customHeight="1" x14ac:dyDescent="0.2">
      <c r="B550" s="10"/>
      <c r="C550" s="10"/>
      <c r="D550" s="10"/>
      <c r="E550" s="10"/>
    </row>
    <row r="551" spans="2:5" ht="15.75" customHeight="1" x14ac:dyDescent="0.2">
      <c r="B551" s="10"/>
      <c r="C551" s="10"/>
      <c r="D551" s="10"/>
      <c r="E551" s="10"/>
    </row>
    <row r="552" spans="2:5" ht="15.75" customHeight="1" x14ac:dyDescent="0.2">
      <c r="B552" s="10"/>
      <c r="C552" s="10"/>
      <c r="D552" s="10"/>
      <c r="E552" s="10"/>
    </row>
    <row r="553" spans="2:5" ht="15.75" customHeight="1" x14ac:dyDescent="0.2">
      <c r="B553" s="10"/>
      <c r="C553" s="10"/>
      <c r="D553" s="10"/>
      <c r="E553" s="10"/>
    </row>
    <row r="554" spans="2:5" ht="15.75" customHeight="1" x14ac:dyDescent="0.2">
      <c r="B554" s="10"/>
      <c r="C554" s="10"/>
      <c r="D554" s="10"/>
      <c r="E554" s="10"/>
    </row>
    <row r="555" spans="2:5" ht="15.75" customHeight="1" x14ac:dyDescent="0.2">
      <c r="B555" s="10"/>
      <c r="C555" s="10"/>
      <c r="D555" s="10"/>
      <c r="E555" s="10"/>
    </row>
    <row r="556" spans="2:5" ht="15.75" customHeight="1" x14ac:dyDescent="0.2">
      <c r="B556" s="10"/>
      <c r="C556" s="10"/>
      <c r="D556" s="10"/>
      <c r="E556" s="10"/>
    </row>
    <row r="557" spans="2:5" ht="15.75" customHeight="1" x14ac:dyDescent="0.2">
      <c r="B557" s="10"/>
      <c r="C557" s="10"/>
      <c r="D557" s="10"/>
      <c r="E557" s="10"/>
    </row>
    <row r="558" spans="2:5" ht="15.75" customHeight="1" x14ac:dyDescent="0.2">
      <c r="B558" s="10"/>
      <c r="C558" s="10"/>
      <c r="D558" s="10"/>
      <c r="E558" s="10"/>
    </row>
    <row r="559" spans="2:5" ht="15.75" customHeight="1" x14ac:dyDescent="0.2">
      <c r="B559" s="10"/>
      <c r="C559" s="10"/>
      <c r="D559" s="10"/>
      <c r="E559" s="10"/>
    </row>
    <row r="560" spans="2:5" ht="15.75" customHeight="1" x14ac:dyDescent="0.2">
      <c r="B560" s="10"/>
      <c r="C560" s="10"/>
      <c r="D560" s="10"/>
      <c r="E560" s="10"/>
    </row>
    <row r="561" spans="2:5" ht="15.75" customHeight="1" x14ac:dyDescent="0.2">
      <c r="B561" s="10"/>
      <c r="C561" s="10"/>
      <c r="D561" s="10"/>
      <c r="E561" s="10"/>
    </row>
    <row r="562" spans="2:5" ht="15.75" customHeight="1" x14ac:dyDescent="0.2">
      <c r="B562" s="10"/>
      <c r="C562" s="10"/>
      <c r="D562" s="10"/>
      <c r="E562" s="10"/>
    </row>
    <row r="563" spans="2:5" ht="15.75" customHeight="1" x14ac:dyDescent="0.2">
      <c r="B563" s="10"/>
      <c r="C563" s="10"/>
      <c r="D563" s="10"/>
      <c r="E563" s="10"/>
    </row>
    <row r="564" spans="2:5" ht="15.75" customHeight="1" x14ac:dyDescent="0.2">
      <c r="B564" s="10"/>
      <c r="C564" s="10"/>
      <c r="D564" s="10"/>
      <c r="E564" s="10"/>
    </row>
    <row r="565" spans="2:5" ht="15.75" customHeight="1" x14ac:dyDescent="0.2">
      <c r="B565" s="10"/>
      <c r="C565" s="10"/>
      <c r="D565" s="10"/>
      <c r="E565" s="10"/>
    </row>
    <row r="566" spans="2:5" ht="15.75" customHeight="1" x14ac:dyDescent="0.2">
      <c r="B566" s="10"/>
      <c r="C566" s="10"/>
      <c r="D566" s="10"/>
      <c r="E566" s="10"/>
    </row>
    <row r="567" spans="2:5" ht="15.75" customHeight="1" x14ac:dyDescent="0.2">
      <c r="B567" s="10"/>
      <c r="C567" s="10"/>
      <c r="D567" s="10"/>
      <c r="E567" s="10"/>
    </row>
    <row r="568" spans="2:5" ht="15.75" customHeight="1" x14ac:dyDescent="0.2">
      <c r="B568" s="10"/>
      <c r="C568" s="10"/>
      <c r="D568" s="10"/>
      <c r="E568" s="10"/>
    </row>
    <row r="569" spans="2:5" ht="15.75" customHeight="1" x14ac:dyDescent="0.2">
      <c r="B569" s="10"/>
      <c r="C569" s="10"/>
      <c r="D569" s="10"/>
      <c r="E569" s="10"/>
    </row>
    <row r="570" spans="2:5" ht="15.75" customHeight="1" x14ac:dyDescent="0.2">
      <c r="B570" s="10"/>
      <c r="C570" s="10"/>
      <c r="D570" s="10"/>
      <c r="E570" s="10"/>
    </row>
    <row r="571" spans="2:5" ht="15.75" customHeight="1" x14ac:dyDescent="0.2">
      <c r="B571" s="10"/>
      <c r="C571" s="10"/>
      <c r="D571" s="10"/>
      <c r="E571" s="10"/>
    </row>
    <row r="572" spans="2:5" ht="15.75" customHeight="1" x14ac:dyDescent="0.2">
      <c r="B572" s="10"/>
      <c r="C572" s="10"/>
      <c r="D572" s="10"/>
      <c r="E572" s="10"/>
    </row>
    <row r="573" spans="2:5" ht="15.75" customHeight="1" x14ac:dyDescent="0.2">
      <c r="B573" s="10"/>
      <c r="C573" s="10"/>
      <c r="D573" s="10"/>
      <c r="E573" s="10"/>
    </row>
    <row r="574" spans="2:5" ht="15.75" customHeight="1" x14ac:dyDescent="0.2">
      <c r="B574" s="10"/>
      <c r="C574" s="10"/>
      <c r="D574" s="10"/>
      <c r="E574" s="10"/>
    </row>
    <row r="575" spans="2:5" ht="15.75" customHeight="1" x14ac:dyDescent="0.2">
      <c r="B575" s="10"/>
      <c r="C575" s="10"/>
      <c r="D575" s="10"/>
      <c r="E575" s="10"/>
    </row>
    <row r="576" spans="2:5" ht="15.75" customHeight="1" x14ac:dyDescent="0.2">
      <c r="B576" s="10"/>
      <c r="C576" s="10"/>
      <c r="D576" s="10"/>
      <c r="E576" s="10"/>
    </row>
    <row r="577" spans="2:5" ht="15.75" customHeight="1" x14ac:dyDescent="0.2">
      <c r="B577" s="10"/>
      <c r="C577" s="10"/>
      <c r="D577" s="10"/>
      <c r="E577" s="10"/>
    </row>
    <row r="578" spans="2:5" ht="15.75" customHeight="1" x14ac:dyDescent="0.2">
      <c r="B578" s="10"/>
      <c r="C578" s="10"/>
      <c r="D578" s="10"/>
      <c r="E578" s="10"/>
    </row>
    <row r="579" spans="2:5" ht="15.75" customHeight="1" x14ac:dyDescent="0.2">
      <c r="B579" s="10"/>
      <c r="C579" s="10"/>
      <c r="D579" s="10"/>
      <c r="E579" s="10"/>
    </row>
    <row r="580" spans="2:5" ht="15.75" customHeight="1" x14ac:dyDescent="0.2">
      <c r="B580" s="10"/>
      <c r="C580" s="10"/>
      <c r="D580" s="10"/>
      <c r="E580" s="10"/>
    </row>
    <row r="581" spans="2:5" ht="15.75" customHeight="1" x14ac:dyDescent="0.2">
      <c r="B581" s="10"/>
      <c r="C581" s="10"/>
      <c r="D581" s="10"/>
      <c r="E581" s="10"/>
    </row>
    <row r="582" spans="2:5" ht="15.75" customHeight="1" x14ac:dyDescent="0.2">
      <c r="B582" s="10"/>
      <c r="C582" s="10"/>
      <c r="D582" s="10"/>
      <c r="E582" s="10"/>
    </row>
    <row r="583" spans="2:5" ht="15.75" customHeight="1" x14ac:dyDescent="0.2">
      <c r="B583" s="10"/>
      <c r="C583" s="10"/>
      <c r="D583" s="10"/>
      <c r="E583" s="10"/>
    </row>
    <row r="584" spans="2:5" ht="15.75" customHeight="1" x14ac:dyDescent="0.2">
      <c r="B584" s="10"/>
      <c r="C584" s="10"/>
      <c r="D584" s="10"/>
      <c r="E584" s="10"/>
    </row>
    <row r="585" spans="2:5" ht="15.75" customHeight="1" x14ac:dyDescent="0.2">
      <c r="B585" s="10"/>
      <c r="C585" s="10"/>
      <c r="D585" s="10"/>
      <c r="E585" s="10"/>
    </row>
    <row r="586" spans="2:5" ht="15.75" customHeight="1" x14ac:dyDescent="0.2">
      <c r="B586" s="10"/>
      <c r="C586" s="10"/>
      <c r="D586" s="10"/>
      <c r="E586" s="10"/>
    </row>
    <row r="587" spans="2:5" ht="15.75" customHeight="1" x14ac:dyDescent="0.2">
      <c r="B587" s="10"/>
      <c r="C587" s="10"/>
      <c r="D587" s="10"/>
      <c r="E587" s="10"/>
    </row>
    <row r="588" spans="2:5" ht="15.75" customHeight="1" x14ac:dyDescent="0.2">
      <c r="B588" s="10"/>
      <c r="C588" s="10"/>
      <c r="D588" s="10"/>
      <c r="E588" s="10"/>
    </row>
    <row r="589" spans="2:5" ht="15.75" customHeight="1" x14ac:dyDescent="0.2">
      <c r="B589" s="10"/>
      <c r="C589" s="10"/>
      <c r="D589" s="10"/>
      <c r="E589" s="10"/>
    </row>
    <row r="590" spans="2:5" ht="15.75" customHeight="1" x14ac:dyDescent="0.2">
      <c r="B590" s="10"/>
      <c r="C590" s="10"/>
      <c r="D590" s="10"/>
      <c r="E590" s="10"/>
    </row>
    <row r="591" spans="2:5" ht="15.75" customHeight="1" x14ac:dyDescent="0.2">
      <c r="B591" s="10"/>
      <c r="C591" s="10"/>
      <c r="D591" s="10"/>
      <c r="E591" s="10"/>
    </row>
    <row r="592" spans="2:5" ht="15.75" customHeight="1" x14ac:dyDescent="0.2">
      <c r="B592" s="10"/>
      <c r="C592" s="10"/>
      <c r="D592" s="10"/>
      <c r="E592" s="10"/>
    </row>
    <row r="593" spans="2:5" ht="15.75" customHeight="1" x14ac:dyDescent="0.2">
      <c r="B593" s="10"/>
      <c r="C593" s="10"/>
      <c r="D593" s="10"/>
      <c r="E593" s="10"/>
    </row>
    <row r="594" spans="2:5" ht="15.75" customHeight="1" x14ac:dyDescent="0.2">
      <c r="B594" s="10"/>
      <c r="C594" s="10"/>
      <c r="D594" s="10"/>
      <c r="E594" s="10"/>
    </row>
    <row r="595" spans="2:5" ht="15.75" customHeight="1" x14ac:dyDescent="0.2">
      <c r="B595" s="10"/>
      <c r="C595" s="10"/>
      <c r="D595" s="10"/>
      <c r="E595" s="10"/>
    </row>
    <row r="596" spans="2:5" ht="15.75" customHeight="1" x14ac:dyDescent="0.2">
      <c r="B596" s="10"/>
      <c r="C596" s="10"/>
      <c r="D596" s="10"/>
      <c r="E596" s="10"/>
    </row>
    <row r="597" spans="2:5" ht="15.75" customHeight="1" x14ac:dyDescent="0.2">
      <c r="B597" s="10"/>
      <c r="C597" s="10"/>
      <c r="D597" s="10"/>
      <c r="E597" s="10"/>
    </row>
    <row r="598" spans="2:5" ht="15.75" customHeight="1" x14ac:dyDescent="0.2">
      <c r="B598" s="10"/>
      <c r="C598" s="10"/>
      <c r="D598" s="10"/>
      <c r="E598" s="10"/>
    </row>
    <row r="599" spans="2:5" ht="15.75" customHeight="1" x14ac:dyDescent="0.2">
      <c r="B599" s="10"/>
      <c r="C599" s="10"/>
      <c r="D599" s="10"/>
      <c r="E599" s="10"/>
    </row>
    <row r="600" spans="2:5" ht="15.75" customHeight="1" x14ac:dyDescent="0.2">
      <c r="B600" s="10"/>
      <c r="C600" s="10"/>
      <c r="D600" s="10"/>
      <c r="E600" s="10"/>
    </row>
    <row r="601" spans="2:5" ht="15.75" customHeight="1" x14ac:dyDescent="0.2">
      <c r="B601" s="10"/>
      <c r="C601" s="10"/>
      <c r="D601" s="10"/>
      <c r="E601" s="10"/>
    </row>
    <row r="602" spans="2:5" ht="15.75" customHeight="1" x14ac:dyDescent="0.2">
      <c r="B602" s="10"/>
      <c r="C602" s="10"/>
      <c r="D602" s="10"/>
      <c r="E602" s="10"/>
    </row>
    <row r="603" spans="2:5" ht="15.75" customHeight="1" x14ac:dyDescent="0.2">
      <c r="B603" s="10"/>
      <c r="C603" s="10"/>
      <c r="D603" s="10"/>
      <c r="E603" s="10"/>
    </row>
    <row r="604" spans="2:5" ht="15.75" customHeight="1" x14ac:dyDescent="0.2">
      <c r="B604" s="10"/>
      <c r="C604" s="10"/>
      <c r="D604" s="10"/>
      <c r="E604" s="10"/>
    </row>
    <row r="605" spans="2:5" ht="15.75" customHeight="1" x14ac:dyDescent="0.2">
      <c r="B605" s="10"/>
      <c r="C605" s="10"/>
      <c r="D605" s="10"/>
      <c r="E605" s="10"/>
    </row>
    <row r="606" spans="2:5" ht="15.75" customHeight="1" x14ac:dyDescent="0.2">
      <c r="B606" s="10"/>
      <c r="C606" s="10"/>
      <c r="D606" s="10"/>
      <c r="E606" s="10"/>
    </row>
    <row r="607" spans="2:5" ht="15.75" customHeight="1" x14ac:dyDescent="0.2">
      <c r="B607" s="10"/>
      <c r="C607" s="10"/>
      <c r="D607" s="10"/>
      <c r="E607" s="10"/>
    </row>
    <row r="608" spans="2:5" ht="15.75" customHeight="1" x14ac:dyDescent="0.2">
      <c r="B608" s="10"/>
      <c r="C608" s="10"/>
      <c r="D608" s="10"/>
      <c r="E608" s="10"/>
    </row>
    <row r="609" spans="2:5" ht="15.75" customHeight="1" x14ac:dyDescent="0.2">
      <c r="B609" s="10"/>
      <c r="C609" s="10"/>
      <c r="D609" s="10"/>
      <c r="E609" s="10"/>
    </row>
    <row r="610" spans="2:5" ht="15.75" customHeight="1" x14ac:dyDescent="0.2">
      <c r="B610" s="10"/>
      <c r="C610" s="10"/>
      <c r="D610" s="10"/>
      <c r="E610" s="10"/>
    </row>
    <row r="611" spans="2:5" ht="15.75" customHeight="1" x14ac:dyDescent="0.2">
      <c r="B611" s="10"/>
      <c r="C611" s="10"/>
      <c r="D611" s="10"/>
      <c r="E611" s="10"/>
    </row>
    <row r="612" spans="2:5" ht="15.75" customHeight="1" x14ac:dyDescent="0.2">
      <c r="B612" s="10"/>
      <c r="C612" s="10"/>
      <c r="D612" s="10"/>
      <c r="E612" s="10"/>
    </row>
    <row r="613" spans="2:5" ht="15.75" customHeight="1" x14ac:dyDescent="0.2">
      <c r="B613" s="10"/>
      <c r="C613" s="10"/>
      <c r="D613" s="10"/>
      <c r="E613" s="10"/>
    </row>
    <row r="614" spans="2:5" ht="15.75" customHeight="1" x14ac:dyDescent="0.2">
      <c r="B614" s="10"/>
      <c r="C614" s="10"/>
      <c r="D614" s="10"/>
      <c r="E614" s="10"/>
    </row>
    <row r="615" spans="2:5" ht="15.75" customHeight="1" x14ac:dyDescent="0.2">
      <c r="B615" s="10"/>
      <c r="C615" s="10"/>
      <c r="D615" s="10"/>
      <c r="E615" s="10"/>
    </row>
    <row r="616" spans="2:5" ht="15.75" customHeight="1" x14ac:dyDescent="0.2">
      <c r="B616" s="10"/>
      <c r="C616" s="10"/>
      <c r="D616" s="10"/>
      <c r="E616" s="10"/>
    </row>
    <row r="617" spans="2:5" ht="15.75" customHeight="1" x14ac:dyDescent="0.2">
      <c r="B617" s="10"/>
      <c r="C617" s="10"/>
      <c r="D617" s="10"/>
      <c r="E617" s="10"/>
    </row>
    <row r="618" spans="2:5" ht="15.75" customHeight="1" x14ac:dyDescent="0.2">
      <c r="B618" s="10"/>
      <c r="C618" s="10"/>
      <c r="D618" s="10"/>
      <c r="E618" s="10"/>
    </row>
    <row r="619" spans="2:5" ht="15.75" customHeight="1" x14ac:dyDescent="0.2">
      <c r="B619" s="10"/>
      <c r="C619" s="10"/>
      <c r="D619" s="10"/>
      <c r="E619" s="10"/>
    </row>
    <row r="620" spans="2:5" ht="15.75" customHeight="1" x14ac:dyDescent="0.2">
      <c r="B620" s="10"/>
      <c r="C620" s="10"/>
      <c r="D620" s="10"/>
      <c r="E620" s="10"/>
    </row>
    <row r="621" spans="2:5" ht="15.75" customHeight="1" x14ac:dyDescent="0.2">
      <c r="B621" s="10"/>
      <c r="C621" s="10"/>
      <c r="D621" s="10"/>
      <c r="E621" s="10"/>
    </row>
    <row r="622" spans="2:5" ht="15.75" customHeight="1" x14ac:dyDescent="0.2">
      <c r="B622" s="10"/>
      <c r="C622" s="10"/>
      <c r="D622" s="10"/>
      <c r="E622" s="10"/>
    </row>
    <row r="623" spans="2:5" ht="15.75" customHeight="1" x14ac:dyDescent="0.2">
      <c r="B623" s="10"/>
      <c r="C623" s="10"/>
      <c r="D623" s="10"/>
      <c r="E623" s="10"/>
    </row>
    <row r="624" spans="2:5" ht="15.75" customHeight="1" x14ac:dyDescent="0.2">
      <c r="B624" s="10"/>
      <c r="C624" s="10"/>
      <c r="D624" s="10"/>
      <c r="E624" s="10"/>
    </row>
    <row r="625" spans="2:5" ht="15.75" customHeight="1" x14ac:dyDescent="0.2">
      <c r="B625" s="10"/>
      <c r="C625" s="10"/>
      <c r="D625" s="10"/>
      <c r="E625" s="10"/>
    </row>
    <row r="626" spans="2:5" ht="15.75" customHeight="1" x14ac:dyDescent="0.2">
      <c r="B626" s="10"/>
      <c r="C626" s="10"/>
      <c r="D626" s="10"/>
      <c r="E626" s="10"/>
    </row>
    <row r="627" spans="2:5" ht="15.75" customHeight="1" x14ac:dyDescent="0.2">
      <c r="B627" s="10"/>
      <c r="C627" s="10"/>
      <c r="D627" s="10"/>
      <c r="E627" s="10"/>
    </row>
    <row r="628" spans="2:5" ht="15.75" customHeight="1" x14ac:dyDescent="0.2">
      <c r="B628" s="10"/>
      <c r="C628" s="10"/>
      <c r="D628" s="10"/>
      <c r="E628" s="10"/>
    </row>
    <row r="629" spans="2:5" ht="15.75" customHeight="1" x14ac:dyDescent="0.2">
      <c r="B629" s="10"/>
      <c r="C629" s="10"/>
      <c r="D629" s="10"/>
      <c r="E629" s="10"/>
    </row>
    <row r="630" spans="2:5" ht="15.75" customHeight="1" x14ac:dyDescent="0.2">
      <c r="B630" s="10"/>
      <c r="C630" s="10"/>
      <c r="D630" s="10"/>
      <c r="E630" s="10"/>
    </row>
    <row r="631" spans="2:5" ht="15.75" customHeight="1" x14ac:dyDescent="0.2">
      <c r="B631" s="10"/>
      <c r="C631" s="10"/>
      <c r="D631" s="10"/>
      <c r="E631" s="10"/>
    </row>
    <row r="632" spans="2:5" ht="15.75" customHeight="1" x14ac:dyDescent="0.2">
      <c r="B632" s="10"/>
      <c r="C632" s="10"/>
      <c r="D632" s="10"/>
      <c r="E632" s="10"/>
    </row>
    <row r="633" spans="2:5" ht="15.75" customHeight="1" x14ac:dyDescent="0.2">
      <c r="B633" s="10"/>
      <c r="C633" s="10"/>
      <c r="D633" s="10"/>
      <c r="E633" s="10"/>
    </row>
    <row r="634" spans="2:5" ht="15.75" customHeight="1" x14ac:dyDescent="0.2">
      <c r="B634" s="10"/>
      <c r="C634" s="10"/>
      <c r="D634" s="10"/>
      <c r="E634" s="10"/>
    </row>
    <row r="635" spans="2:5" ht="15.75" customHeight="1" x14ac:dyDescent="0.2">
      <c r="B635" s="10"/>
      <c r="C635" s="10"/>
      <c r="D635" s="10"/>
      <c r="E635" s="10"/>
    </row>
    <row r="636" spans="2:5" ht="15.75" customHeight="1" x14ac:dyDescent="0.2">
      <c r="B636" s="10"/>
      <c r="C636" s="10"/>
      <c r="D636" s="10"/>
      <c r="E636" s="10"/>
    </row>
    <row r="637" spans="2:5" ht="15.75" customHeight="1" x14ac:dyDescent="0.2">
      <c r="B637" s="10"/>
      <c r="C637" s="10"/>
      <c r="D637" s="10"/>
      <c r="E637" s="10"/>
    </row>
    <row r="638" spans="2:5" ht="15.75" customHeight="1" x14ac:dyDescent="0.2">
      <c r="B638" s="10"/>
      <c r="C638" s="10"/>
      <c r="D638" s="10"/>
      <c r="E638" s="10"/>
    </row>
    <row r="639" spans="2:5" ht="15.75" customHeight="1" x14ac:dyDescent="0.2">
      <c r="B639" s="10"/>
      <c r="C639" s="10"/>
      <c r="D639" s="10"/>
      <c r="E639" s="10"/>
    </row>
    <row r="640" spans="2:5" ht="15.75" customHeight="1" x14ac:dyDescent="0.2">
      <c r="B640" s="10"/>
      <c r="C640" s="10"/>
      <c r="D640" s="10"/>
      <c r="E640" s="10"/>
    </row>
    <row r="641" spans="2:5" ht="15.75" customHeight="1" x14ac:dyDescent="0.2">
      <c r="B641" s="10"/>
      <c r="C641" s="10"/>
      <c r="D641" s="10"/>
      <c r="E641" s="10"/>
    </row>
    <row r="642" spans="2:5" ht="15.75" customHeight="1" x14ac:dyDescent="0.2">
      <c r="B642" s="10"/>
      <c r="C642" s="10"/>
      <c r="D642" s="10"/>
      <c r="E642" s="10"/>
    </row>
    <row r="643" spans="2:5" ht="15.75" customHeight="1" x14ac:dyDescent="0.2">
      <c r="B643" s="10"/>
      <c r="C643" s="10"/>
      <c r="D643" s="10"/>
      <c r="E643" s="10"/>
    </row>
    <row r="644" spans="2:5" ht="15.75" customHeight="1" x14ac:dyDescent="0.2">
      <c r="B644" s="10"/>
      <c r="C644" s="10"/>
      <c r="D644" s="10"/>
      <c r="E644" s="10"/>
    </row>
    <row r="645" spans="2:5" ht="15.75" customHeight="1" x14ac:dyDescent="0.2">
      <c r="B645" s="10"/>
      <c r="C645" s="10"/>
      <c r="D645" s="10"/>
      <c r="E645" s="10"/>
    </row>
    <row r="646" spans="2:5" ht="15.75" customHeight="1" x14ac:dyDescent="0.2">
      <c r="B646" s="10"/>
      <c r="C646" s="10"/>
      <c r="D646" s="10"/>
      <c r="E646" s="10"/>
    </row>
    <row r="647" spans="2:5" ht="15.75" customHeight="1" x14ac:dyDescent="0.2">
      <c r="B647" s="10"/>
      <c r="C647" s="10"/>
      <c r="D647" s="10"/>
      <c r="E647" s="10"/>
    </row>
    <row r="648" spans="2:5" ht="15.75" customHeight="1" x14ac:dyDescent="0.2">
      <c r="B648" s="10"/>
      <c r="C648" s="10"/>
      <c r="D648" s="10"/>
      <c r="E648" s="10"/>
    </row>
    <row r="649" spans="2:5" ht="15.75" customHeight="1" x14ac:dyDescent="0.2">
      <c r="B649" s="10"/>
      <c r="C649" s="10"/>
      <c r="D649" s="10"/>
      <c r="E649" s="10"/>
    </row>
    <row r="650" spans="2:5" ht="15.75" customHeight="1" x14ac:dyDescent="0.2">
      <c r="B650" s="10"/>
      <c r="C650" s="10"/>
      <c r="D650" s="10"/>
      <c r="E650" s="10"/>
    </row>
    <row r="651" spans="2:5" ht="15.75" customHeight="1" x14ac:dyDescent="0.2">
      <c r="B651" s="10"/>
      <c r="C651" s="10"/>
      <c r="D651" s="10"/>
      <c r="E651" s="10"/>
    </row>
    <row r="652" spans="2:5" ht="15.75" customHeight="1" x14ac:dyDescent="0.2">
      <c r="B652" s="10"/>
      <c r="C652" s="10"/>
      <c r="D652" s="10"/>
      <c r="E652" s="10"/>
    </row>
    <row r="653" spans="2:5" ht="15.75" customHeight="1" x14ac:dyDescent="0.2">
      <c r="B653" s="10"/>
      <c r="C653" s="10"/>
      <c r="D653" s="10"/>
      <c r="E653" s="10"/>
    </row>
    <row r="654" spans="2:5" ht="15.75" customHeight="1" x14ac:dyDescent="0.2">
      <c r="B654" s="10"/>
      <c r="C654" s="10"/>
      <c r="D654" s="10"/>
      <c r="E654" s="10"/>
    </row>
    <row r="655" spans="2:5" ht="15.75" customHeight="1" x14ac:dyDescent="0.2">
      <c r="B655" s="10"/>
      <c r="C655" s="10"/>
      <c r="D655" s="10"/>
      <c r="E655" s="10"/>
    </row>
    <row r="656" spans="2:5" ht="15.75" customHeight="1" x14ac:dyDescent="0.2">
      <c r="B656" s="10"/>
      <c r="C656" s="10"/>
      <c r="D656" s="10"/>
      <c r="E656" s="10"/>
    </row>
    <row r="657" spans="2:5" ht="15.75" customHeight="1" x14ac:dyDescent="0.2">
      <c r="B657" s="10"/>
      <c r="C657" s="10"/>
      <c r="D657" s="10"/>
      <c r="E657" s="10"/>
    </row>
    <row r="658" spans="2:5" ht="15.75" customHeight="1" x14ac:dyDescent="0.2">
      <c r="B658" s="10"/>
      <c r="C658" s="10"/>
      <c r="D658" s="10"/>
      <c r="E658" s="10"/>
    </row>
    <row r="659" spans="2:5" ht="15.75" customHeight="1" x14ac:dyDescent="0.2">
      <c r="B659" s="10"/>
      <c r="C659" s="10"/>
      <c r="D659" s="10"/>
      <c r="E659" s="10"/>
    </row>
    <row r="660" spans="2:5" ht="15.75" customHeight="1" x14ac:dyDescent="0.2">
      <c r="B660" s="10"/>
      <c r="C660" s="10"/>
      <c r="D660" s="10"/>
      <c r="E660" s="10"/>
    </row>
    <row r="661" spans="2:5" ht="15.75" customHeight="1" x14ac:dyDescent="0.2">
      <c r="B661" s="10"/>
      <c r="C661" s="10"/>
      <c r="D661" s="10"/>
      <c r="E661" s="10"/>
    </row>
    <row r="662" spans="2:5" ht="15.75" customHeight="1" x14ac:dyDescent="0.2">
      <c r="B662" s="10"/>
      <c r="C662" s="10"/>
      <c r="D662" s="10"/>
      <c r="E662" s="10"/>
    </row>
    <row r="663" spans="2:5" ht="15.75" customHeight="1" x14ac:dyDescent="0.2">
      <c r="B663" s="10"/>
      <c r="C663" s="10"/>
      <c r="D663" s="10"/>
      <c r="E663" s="10"/>
    </row>
    <row r="664" spans="2:5" ht="15.75" customHeight="1" x14ac:dyDescent="0.2">
      <c r="B664" s="10"/>
      <c r="C664" s="10"/>
      <c r="D664" s="10"/>
      <c r="E664" s="10"/>
    </row>
    <row r="665" spans="2:5" ht="15.75" customHeight="1" x14ac:dyDescent="0.2">
      <c r="B665" s="10"/>
      <c r="C665" s="10"/>
      <c r="D665" s="10"/>
      <c r="E665" s="10"/>
    </row>
    <row r="666" spans="2:5" ht="15.75" customHeight="1" x14ac:dyDescent="0.2">
      <c r="B666" s="10"/>
      <c r="C666" s="10"/>
      <c r="D666" s="10"/>
      <c r="E666" s="10"/>
    </row>
    <row r="667" spans="2:5" ht="15.75" customHeight="1" x14ac:dyDescent="0.2">
      <c r="B667" s="10"/>
      <c r="C667" s="10"/>
      <c r="D667" s="10"/>
      <c r="E667" s="10"/>
    </row>
    <row r="668" spans="2:5" ht="15.75" customHeight="1" x14ac:dyDescent="0.2">
      <c r="B668" s="10"/>
      <c r="C668" s="10"/>
      <c r="D668" s="10"/>
      <c r="E668" s="10"/>
    </row>
    <row r="669" spans="2:5" ht="15.75" customHeight="1" x14ac:dyDescent="0.2">
      <c r="B669" s="10"/>
      <c r="C669" s="10"/>
      <c r="D669" s="10"/>
      <c r="E669" s="10"/>
    </row>
    <row r="670" spans="2:5" ht="15.75" customHeight="1" x14ac:dyDescent="0.2">
      <c r="B670" s="10"/>
      <c r="C670" s="10"/>
      <c r="D670" s="10"/>
      <c r="E670" s="10"/>
    </row>
    <row r="671" spans="2:5" ht="15.75" customHeight="1" x14ac:dyDescent="0.2">
      <c r="B671" s="10"/>
      <c r="C671" s="10"/>
      <c r="D671" s="10"/>
      <c r="E671" s="10"/>
    </row>
    <row r="672" spans="2:5" ht="15.75" customHeight="1" x14ac:dyDescent="0.2">
      <c r="B672" s="10"/>
      <c r="C672" s="10"/>
      <c r="D672" s="10"/>
      <c r="E672" s="10"/>
    </row>
    <row r="673" spans="2:5" ht="15.75" customHeight="1" x14ac:dyDescent="0.2">
      <c r="B673" s="10"/>
      <c r="C673" s="10"/>
      <c r="D673" s="10"/>
      <c r="E673" s="10"/>
    </row>
    <row r="674" spans="2:5" ht="15.75" customHeight="1" x14ac:dyDescent="0.2">
      <c r="B674" s="10"/>
      <c r="C674" s="10"/>
      <c r="D674" s="10"/>
      <c r="E674" s="10"/>
    </row>
    <row r="675" spans="2:5" ht="15.75" customHeight="1" x14ac:dyDescent="0.2">
      <c r="B675" s="10"/>
      <c r="C675" s="10"/>
      <c r="D675" s="10"/>
      <c r="E675" s="10"/>
    </row>
    <row r="676" spans="2:5" ht="15.75" customHeight="1" x14ac:dyDescent="0.2">
      <c r="B676" s="10"/>
      <c r="C676" s="10"/>
      <c r="D676" s="10"/>
      <c r="E676" s="10"/>
    </row>
    <row r="677" spans="2:5" ht="15.75" customHeight="1" x14ac:dyDescent="0.2">
      <c r="B677" s="10"/>
      <c r="C677" s="10"/>
      <c r="D677" s="10"/>
      <c r="E677" s="10"/>
    </row>
    <row r="678" spans="2:5" ht="15.75" customHeight="1" x14ac:dyDescent="0.2">
      <c r="B678" s="10"/>
      <c r="C678" s="10"/>
      <c r="D678" s="10"/>
      <c r="E678" s="10"/>
    </row>
    <row r="679" spans="2:5" ht="15.75" customHeight="1" x14ac:dyDescent="0.2">
      <c r="B679" s="10"/>
      <c r="C679" s="10"/>
      <c r="D679" s="10"/>
      <c r="E679" s="10"/>
    </row>
    <row r="680" spans="2:5" ht="15.75" customHeight="1" x14ac:dyDescent="0.2">
      <c r="B680" s="10"/>
      <c r="C680" s="10"/>
      <c r="D680" s="10"/>
      <c r="E680" s="10"/>
    </row>
    <row r="681" spans="2:5" ht="15.75" customHeight="1" x14ac:dyDescent="0.2">
      <c r="B681" s="10"/>
      <c r="C681" s="10"/>
      <c r="D681" s="10"/>
      <c r="E681" s="10"/>
    </row>
    <row r="682" spans="2:5" ht="15.75" customHeight="1" x14ac:dyDescent="0.2">
      <c r="B682" s="10"/>
      <c r="C682" s="10"/>
      <c r="D682" s="10"/>
      <c r="E682" s="10"/>
    </row>
    <row r="683" spans="2:5" ht="15.75" customHeight="1" x14ac:dyDescent="0.2">
      <c r="B683" s="10"/>
      <c r="C683" s="10"/>
      <c r="D683" s="10"/>
      <c r="E683" s="10"/>
    </row>
    <row r="684" spans="2:5" ht="15.75" customHeight="1" x14ac:dyDescent="0.2">
      <c r="B684" s="10"/>
      <c r="C684" s="10"/>
      <c r="D684" s="10"/>
      <c r="E684" s="10"/>
    </row>
    <row r="685" spans="2:5" ht="15.75" customHeight="1" x14ac:dyDescent="0.2">
      <c r="B685" s="10"/>
      <c r="C685" s="10"/>
      <c r="D685" s="10"/>
      <c r="E685" s="10"/>
    </row>
    <row r="686" spans="2:5" ht="15.75" customHeight="1" x14ac:dyDescent="0.2">
      <c r="B686" s="10"/>
      <c r="C686" s="10"/>
      <c r="D686" s="10"/>
      <c r="E686" s="10"/>
    </row>
    <row r="687" spans="2:5" ht="15.75" customHeight="1" x14ac:dyDescent="0.2">
      <c r="B687" s="10"/>
      <c r="C687" s="10"/>
      <c r="D687" s="10"/>
      <c r="E687" s="10"/>
    </row>
    <row r="688" spans="2:5" ht="15.75" customHeight="1" x14ac:dyDescent="0.2">
      <c r="B688" s="10"/>
      <c r="C688" s="10"/>
      <c r="D688" s="10"/>
      <c r="E688" s="10"/>
    </row>
    <row r="689" spans="2:5" ht="15.75" customHeight="1" x14ac:dyDescent="0.2">
      <c r="B689" s="10"/>
      <c r="C689" s="10"/>
      <c r="D689" s="10"/>
      <c r="E689" s="10"/>
    </row>
    <row r="690" spans="2:5" ht="15.75" customHeight="1" x14ac:dyDescent="0.2">
      <c r="B690" s="10"/>
      <c r="C690" s="10"/>
      <c r="D690" s="10"/>
      <c r="E690" s="10"/>
    </row>
    <row r="691" spans="2:5" ht="15.75" customHeight="1" x14ac:dyDescent="0.2">
      <c r="B691" s="10"/>
      <c r="C691" s="10"/>
      <c r="D691" s="10"/>
      <c r="E691" s="10"/>
    </row>
    <row r="692" spans="2:5" ht="15.75" customHeight="1" x14ac:dyDescent="0.2">
      <c r="B692" s="10"/>
      <c r="C692" s="10"/>
      <c r="D692" s="10"/>
      <c r="E692" s="10"/>
    </row>
    <row r="693" spans="2:5" ht="15.75" customHeight="1" x14ac:dyDescent="0.2">
      <c r="B693" s="10"/>
      <c r="C693" s="10"/>
      <c r="D693" s="10"/>
      <c r="E693" s="10"/>
    </row>
    <row r="694" spans="2:5" ht="15.75" customHeight="1" x14ac:dyDescent="0.2">
      <c r="B694" s="10"/>
      <c r="C694" s="10"/>
      <c r="D694" s="10"/>
      <c r="E694" s="10"/>
    </row>
    <row r="695" spans="2:5" ht="15.75" customHeight="1" x14ac:dyDescent="0.2">
      <c r="B695" s="10"/>
      <c r="C695" s="10"/>
      <c r="D695" s="10"/>
      <c r="E695" s="10"/>
    </row>
    <row r="696" spans="2:5" ht="15.75" customHeight="1" x14ac:dyDescent="0.2">
      <c r="B696" s="10"/>
      <c r="C696" s="10"/>
      <c r="D696" s="10"/>
      <c r="E696" s="10"/>
    </row>
    <row r="697" spans="2:5" ht="15.75" customHeight="1" x14ac:dyDescent="0.2">
      <c r="B697" s="10"/>
      <c r="C697" s="10"/>
      <c r="D697" s="10"/>
      <c r="E697" s="10"/>
    </row>
    <row r="698" spans="2:5" ht="15.75" customHeight="1" x14ac:dyDescent="0.2">
      <c r="B698" s="10"/>
      <c r="C698" s="10"/>
      <c r="D698" s="10"/>
      <c r="E698" s="10"/>
    </row>
    <row r="699" spans="2:5" ht="15.75" customHeight="1" x14ac:dyDescent="0.2">
      <c r="B699" s="10"/>
      <c r="C699" s="10"/>
      <c r="D699" s="10"/>
      <c r="E699" s="10"/>
    </row>
    <row r="700" spans="2:5" ht="15.75" customHeight="1" x14ac:dyDescent="0.2">
      <c r="B700" s="10"/>
      <c r="C700" s="10"/>
      <c r="D700" s="10"/>
      <c r="E700" s="10"/>
    </row>
    <row r="701" spans="2:5" ht="15.75" customHeight="1" x14ac:dyDescent="0.2">
      <c r="B701" s="10"/>
      <c r="C701" s="10"/>
      <c r="D701" s="10"/>
      <c r="E701" s="10"/>
    </row>
    <row r="702" spans="2:5" ht="15.75" customHeight="1" x14ac:dyDescent="0.2">
      <c r="B702" s="10"/>
      <c r="C702" s="10"/>
      <c r="D702" s="10"/>
      <c r="E702" s="10"/>
    </row>
    <row r="703" spans="2:5" ht="15.75" customHeight="1" x14ac:dyDescent="0.2">
      <c r="B703" s="10"/>
      <c r="C703" s="10"/>
      <c r="D703" s="10"/>
      <c r="E703" s="10"/>
    </row>
    <row r="704" spans="2:5" ht="15.75" customHeight="1" x14ac:dyDescent="0.2">
      <c r="B704" s="10"/>
      <c r="C704" s="10"/>
      <c r="D704" s="10"/>
      <c r="E704" s="10"/>
    </row>
    <row r="705" spans="2:5" ht="15.75" customHeight="1" x14ac:dyDescent="0.2">
      <c r="B705" s="10"/>
      <c r="C705" s="10"/>
      <c r="D705" s="10"/>
      <c r="E705" s="10"/>
    </row>
    <row r="706" spans="2:5" ht="15.75" customHeight="1" x14ac:dyDescent="0.2">
      <c r="B706" s="10"/>
      <c r="C706" s="10"/>
      <c r="D706" s="10"/>
      <c r="E706" s="10"/>
    </row>
    <row r="707" spans="2:5" ht="15.75" customHeight="1" x14ac:dyDescent="0.2">
      <c r="B707" s="10"/>
      <c r="C707" s="10"/>
      <c r="D707" s="10"/>
      <c r="E707" s="10"/>
    </row>
    <row r="708" spans="2:5" ht="15.75" customHeight="1" x14ac:dyDescent="0.2">
      <c r="B708" s="10"/>
      <c r="C708" s="10"/>
      <c r="D708" s="10"/>
      <c r="E708" s="10"/>
    </row>
    <row r="709" spans="2:5" ht="15.75" customHeight="1" x14ac:dyDescent="0.2">
      <c r="B709" s="10"/>
      <c r="C709" s="10"/>
      <c r="D709" s="10"/>
      <c r="E709" s="10"/>
    </row>
    <row r="710" spans="2:5" ht="15.75" customHeight="1" x14ac:dyDescent="0.2">
      <c r="B710" s="10"/>
      <c r="C710" s="10"/>
      <c r="D710" s="10"/>
      <c r="E710" s="10"/>
    </row>
    <row r="711" spans="2:5" ht="15.75" customHeight="1" x14ac:dyDescent="0.2">
      <c r="B711" s="10"/>
      <c r="C711" s="10"/>
      <c r="D711" s="10"/>
      <c r="E711" s="10"/>
    </row>
    <row r="712" spans="2:5" ht="15.75" customHeight="1" x14ac:dyDescent="0.2">
      <c r="B712" s="10"/>
      <c r="C712" s="10"/>
      <c r="D712" s="10"/>
      <c r="E712" s="10"/>
    </row>
    <row r="713" spans="2:5" ht="15.75" customHeight="1" x14ac:dyDescent="0.2">
      <c r="B713" s="10"/>
      <c r="C713" s="10"/>
      <c r="D713" s="10"/>
      <c r="E713" s="10"/>
    </row>
    <row r="714" spans="2:5" ht="15.75" customHeight="1" x14ac:dyDescent="0.2">
      <c r="B714" s="10"/>
      <c r="C714" s="10"/>
      <c r="D714" s="10"/>
      <c r="E714" s="10"/>
    </row>
    <row r="715" spans="2:5" ht="15.75" customHeight="1" x14ac:dyDescent="0.2">
      <c r="B715" s="10"/>
      <c r="C715" s="10"/>
      <c r="D715" s="10"/>
      <c r="E715" s="10"/>
    </row>
    <row r="716" spans="2:5" ht="15.75" customHeight="1" x14ac:dyDescent="0.2">
      <c r="B716" s="10"/>
      <c r="C716" s="10"/>
      <c r="D716" s="10"/>
      <c r="E716" s="10"/>
    </row>
    <row r="717" spans="2:5" ht="15.75" customHeight="1" x14ac:dyDescent="0.2">
      <c r="B717" s="10"/>
      <c r="C717" s="10"/>
      <c r="D717" s="10"/>
      <c r="E717" s="10"/>
    </row>
    <row r="718" spans="2:5" ht="15.75" customHeight="1" x14ac:dyDescent="0.2">
      <c r="B718" s="10"/>
      <c r="C718" s="10"/>
      <c r="D718" s="10"/>
      <c r="E718" s="10"/>
    </row>
    <row r="719" spans="2:5" ht="15.75" customHeight="1" x14ac:dyDescent="0.2">
      <c r="B719" s="10"/>
      <c r="C719" s="10"/>
      <c r="D719" s="10"/>
      <c r="E719" s="10"/>
    </row>
    <row r="720" spans="2:5" ht="15.75" customHeight="1" x14ac:dyDescent="0.2">
      <c r="B720" s="10"/>
      <c r="C720" s="10"/>
      <c r="D720" s="10"/>
      <c r="E720" s="10"/>
    </row>
    <row r="721" spans="2:5" ht="15.75" customHeight="1" x14ac:dyDescent="0.2">
      <c r="B721" s="10"/>
      <c r="C721" s="10"/>
      <c r="D721" s="10"/>
      <c r="E721" s="10"/>
    </row>
    <row r="722" spans="2:5" ht="15.75" customHeight="1" x14ac:dyDescent="0.2">
      <c r="B722" s="10"/>
      <c r="C722" s="10"/>
      <c r="D722" s="10"/>
      <c r="E722" s="10"/>
    </row>
    <row r="723" spans="2:5" ht="15.75" customHeight="1" x14ac:dyDescent="0.2">
      <c r="B723" s="10"/>
      <c r="C723" s="10"/>
      <c r="D723" s="10"/>
      <c r="E723" s="10"/>
    </row>
    <row r="724" spans="2:5" ht="15.75" customHeight="1" x14ac:dyDescent="0.2">
      <c r="B724" s="10"/>
      <c r="C724" s="10"/>
      <c r="D724" s="10"/>
      <c r="E724" s="10"/>
    </row>
    <row r="725" spans="2:5" ht="15.75" customHeight="1" x14ac:dyDescent="0.2">
      <c r="B725" s="10"/>
      <c r="C725" s="10"/>
      <c r="D725" s="10"/>
      <c r="E725" s="10"/>
    </row>
    <row r="726" spans="2:5" ht="15.75" customHeight="1" x14ac:dyDescent="0.2">
      <c r="B726" s="10"/>
      <c r="C726" s="10"/>
      <c r="D726" s="10"/>
      <c r="E726" s="10"/>
    </row>
    <row r="727" spans="2:5" ht="15.75" customHeight="1" x14ac:dyDescent="0.2">
      <c r="B727" s="10"/>
      <c r="C727" s="10"/>
      <c r="D727" s="10"/>
      <c r="E727" s="10"/>
    </row>
    <row r="728" spans="2:5" ht="15.75" customHeight="1" x14ac:dyDescent="0.2">
      <c r="B728" s="10"/>
      <c r="C728" s="10"/>
      <c r="D728" s="10"/>
      <c r="E728" s="10"/>
    </row>
    <row r="729" spans="2:5" ht="15.75" customHeight="1" x14ac:dyDescent="0.2">
      <c r="B729" s="10"/>
      <c r="C729" s="10"/>
      <c r="D729" s="10"/>
      <c r="E729" s="10"/>
    </row>
    <row r="730" spans="2:5" ht="15.75" customHeight="1" x14ac:dyDescent="0.2">
      <c r="B730" s="10"/>
      <c r="C730" s="10"/>
      <c r="D730" s="10"/>
      <c r="E730" s="10"/>
    </row>
    <row r="731" spans="2:5" ht="15.75" customHeight="1" x14ac:dyDescent="0.2">
      <c r="B731" s="10"/>
      <c r="C731" s="10"/>
      <c r="D731" s="10"/>
      <c r="E731" s="10"/>
    </row>
    <row r="732" spans="2:5" ht="15.75" customHeight="1" x14ac:dyDescent="0.2">
      <c r="B732" s="10"/>
      <c r="C732" s="10"/>
      <c r="D732" s="10"/>
      <c r="E732" s="10"/>
    </row>
    <row r="733" spans="2:5" ht="15.75" customHeight="1" x14ac:dyDescent="0.2">
      <c r="B733" s="10"/>
      <c r="C733" s="10"/>
      <c r="D733" s="10"/>
      <c r="E733" s="10"/>
    </row>
    <row r="734" spans="2:5" ht="15.75" customHeight="1" x14ac:dyDescent="0.2">
      <c r="B734" s="10"/>
      <c r="C734" s="10"/>
      <c r="D734" s="10"/>
      <c r="E734" s="10"/>
    </row>
    <row r="735" spans="2:5" ht="15.75" customHeight="1" x14ac:dyDescent="0.2">
      <c r="B735" s="10"/>
      <c r="C735" s="10"/>
      <c r="D735" s="10"/>
      <c r="E735" s="10"/>
    </row>
    <row r="736" spans="2:5" ht="15.75" customHeight="1" x14ac:dyDescent="0.2">
      <c r="B736" s="10"/>
      <c r="C736" s="10"/>
      <c r="D736" s="10"/>
      <c r="E736" s="10"/>
    </row>
    <row r="737" spans="2:5" ht="15.75" customHeight="1" x14ac:dyDescent="0.2">
      <c r="B737" s="10"/>
      <c r="C737" s="10"/>
      <c r="D737" s="10"/>
      <c r="E737" s="10"/>
    </row>
    <row r="738" spans="2:5" ht="15.75" customHeight="1" x14ac:dyDescent="0.2">
      <c r="B738" s="10"/>
      <c r="C738" s="10"/>
      <c r="D738" s="10"/>
      <c r="E738" s="10"/>
    </row>
    <row r="739" spans="2:5" ht="15.75" customHeight="1" x14ac:dyDescent="0.2">
      <c r="B739" s="10"/>
      <c r="C739" s="10"/>
      <c r="D739" s="10"/>
      <c r="E739" s="10"/>
    </row>
    <row r="740" spans="2:5" ht="15.75" customHeight="1" x14ac:dyDescent="0.2">
      <c r="B740" s="10"/>
      <c r="C740" s="10"/>
      <c r="D740" s="10"/>
      <c r="E740" s="10"/>
    </row>
    <row r="741" spans="2:5" ht="15.75" customHeight="1" x14ac:dyDescent="0.2">
      <c r="B741" s="10"/>
      <c r="C741" s="10"/>
      <c r="D741" s="10"/>
      <c r="E741" s="10"/>
    </row>
    <row r="742" spans="2:5" ht="15.75" customHeight="1" x14ac:dyDescent="0.2">
      <c r="B742" s="10"/>
      <c r="C742" s="10"/>
      <c r="D742" s="10"/>
      <c r="E742" s="10"/>
    </row>
    <row r="743" spans="2:5" ht="15.75" customHeight="1" x14ac:dyDescent="0.2">
      <c r="B743" s="10"/>
      <c r="C743" s="10"/>
      <c r="D743" s="10"/>
      <c r="E743" s="10"/>
    </row>
    <row r="744" spans="2:5" ht="15.75" customHeight="1" x14ac:dyDescent="0.2">
      <c r="B744" s="10"/>
      <c r="C744" s="10"/>
      <c r="D744" s="10"/>
      <c r="E744" s="10"/>
    </row>
    <row r="745" spans="2:5" ht="15.75" customHeight="1" x14ac:dyDescent="0.2">
      <c r="B745" s="10"/>
      <c r="C745" s="10"/>
      <c r="D745" s="10"/>
      <c r="E745" s="10"/>
    </row>
    <row r="746" spans="2:5" ht="15.75" customHeight="1" x14ac:dyDescent="0.2">
      <c r="B746" s="10"/>
      <c r="C746" s="10"/>
      <c r="D746" s="10"/>
      <c r="E746" s="10"/>
    </row>
    <row r="747" spans="2:5" ht="15.75" customHeight="1" x14ac:dyDescent="0.2">
      <c r="B747" s="10"/>
      <c r="C747" s="10"/>
      <c r="D747" s="10"/>
      <c r="E747" s="10"/>
    </row>
    <row r="748" spans="2:5" ht="15.75" customHeight="1" x14ac:dyDescent="0.2">
      <c r="B748" s="10"/>
      <c r="C748" s="10"/>
      <c r="D748" s="10"/>
      <c r="E748" s="10"/>
    </row>
    <row r="749" spans="2:5" ht="15.75" customHeight="1" x14ac:dyDescent="0.2">
      <c r="B749" s="10"/>
      <c r="C749" s="10"/>
      <c r="D749" s="10"/>
      <c r="E749" s="10"/>
    </row>
    <row r="750" spans="2:5" ht="15.75" customHeight="1" x14ac:dyDescent="0.2">
      <c r="B750" s="10"/>
      <c r="C750" s="10"/>
      <c r="D750" s="10"/>
      <c r="E750" s="10"/>
    </row>
    <row r="751" spans="2:5" ht="15.75" customHeight="1" x14ac:dyDescent="0.2">
      <c r="B751" s="10"/>
      <c r="C751" s="10"/>
      <c r="D751" s="10"/>
      <c r="E751" s="10"/>
    </row>
    <row r="752" spans="2:5" ht="15.75" customHeight="1" x14ac:dyDescent="0.2">
      <c r="B752" s="10"/>
      <c r="C752" s="10"/>
      <c r="D752" s="10"/>
      <c r="E752" s="10"/>
    </row>
    <row r="753" spans="2:5" ht="15.75" customHeight="1" x14ac:dyDescent="0.2">
      <c r="B753" s="10"/>
      <c r="C753" s="10"/>
      <c r="D753" s="10"/>
      <c r="E753" s="10"/>
    </row>
    <row r="754" spans="2:5" ht="15.75" customHeight="1" x14ac:dyDescent="0.2">
      <c r="B754" s="10"/>
      <c r="C754" s="10"/>
      <c r="D754" s="10"/>
      <c r="E754" s="10"/>
    </row>
    <row r="755" spans="2:5" ht="15.75" customHeight="1" x14ac:dyDescent="0.2">
      <c r="B755" s="10"/>
      <c r="C755" s="10"/>
      <c r="D755" s="10"/>
      <c r="E755" s="10"/>
    </row>
    <row r="756" spans="2:5" ht="15.75" customHeight="1" x14ac:dyDescent="0.2">
      <c r="B756" s="10"/>
      <c r="C756" s="10"/>
      <c r="D756" s="10"/>
      <c r="E756" s="10"/>
    </row>
    <row r="757" spans="2:5" ht="15.75" customHeight="1" x14ac:dyDescent="0.2">
      <c r="B757" s="10"/>
      <c r="C757" s="10"/>
      <c r="D757" s="10"/>
      <c r="E757" s="10"/>
    </row>
    <row r="758" spans="2:5" ht="15.75" customHeight="1" x14ac:dyDescent="0.2">
      <c r="B758" s="10"/>
      <c r="C758" s="10"/>
      <c r="D758" s="10"/>
      <c r="E758" s="10"/>
    </row>
    <row r="759" spans="2:5" ht="15.75" customHeight="1" x14ac:dyDescent="0.2">
      <c r="B759" s="10"/>
      <c r="C759" s="10"/>
      <c r="D759" s="10"/>
      <c r="E759" s="10"/>
    </row>
    <row r="760" spans="2:5" ht="15.75" customHeight="1" x14ac:dyDescent="0.2">
      <c r="B760" s="10"/>
      <c r="C760" s="10"/>
      <c r="D760" s="10"/>
      <c r="E760" s="10"/>
    </row>
    <row r="761" spans="2:5" ht="15.75" customHeight="1" x14ac:dyDescent="0.2">
      <c r="B761" s="10"/>
      <c r="C761" s="10"/>
      <c r="D761" s="10"/>
      <c r="E761" s="10"/>
    </row>
    <row r="762" spans="2:5" ht="15.75" customHeight="1" x14ac:dyDescent="0.2">
      <c r="B762" s="10"/>
      <c r="C762" s="10"/>
      <c r="D762" s="10"/>
      <c r="E762" s="10"/>
    </row>
    <row r="763" spans="2:5" ht="15.75" customHeight="1" x14ac:dyDescent="0.2">
      <c r="B763" s="10"/>
      <c r="C763" s="10"/>
      <c r="D763" s="10"/>
      <c r="E763" s="10"/>
    </row>
    <row r="764" spans="2:5" ht="15.75" customHeight="1" x14ac:dyDescent="0.2">
      <c r="B764" s="10"/>
      <c r="C764" s="10"/>
      <c r="D764" s="10"/>
      <c r="E764" s="10"/>
    </row>
    <row r="765" spans="2:5" ht="15.75" customHeight="1" x14ac:dyDescent="0.2">
      <c r="B765" s="10"/>
      <c r="C765" s="10"/>
      <c r="D765" s="10"/>
      <c r="E765" s="10"/>
    </row>
    <row r="766" spans="2:5" ht="15.75" customHeight="1" x14ac:dyDescent="0.2">
      <c r="B766" s="10"/>
      <c r="C766" s="10"/>
      <c r="D766" s="10"/>
      <c r="E766" s="10"/>
    </row>
    <row r="767" spans="2:5" ht="15.75" customHeight="1" x14ac:dyDescent="0.2">
      <c r="B767" s="10"/>
      <c r="C767" s="10"/>
      <c r="D767" s="10"/>
      <c r="E767" s="10"/>
    </row>
    <row r="768" spans="2:5" ht="15.75" customHeight="1" x14ac:dyDescent="0.2">
      <c r="B768" s="10"/>
      <c r="C768" s="10"/>
      <c r="D768" s="10"/>
      <c r="E768" s="10"/>
    </row>
    <row r="769" spans="2:5" ht="15.75" customHeight="1" x14ac:dyDescent="0.2">
      <c r="B769" s="10"/>
      <c r="C769" s="10"/>
      <c r="D769" s="10"/>
      <c r="E769" s="10"/>
    </row>
    <row r="770" spans="2:5" ht="15.75" customHeight="1" x14ac:dyDescent="0.2">
      <c r="B770" s="10"/>
      <c r="C770" s="10"/>
      <c r="D770" s="10"/>
      <c r="E770" s="10"/>
    </row>
    <row r="771" spans="2:5" ht="15.75" customHeight="1" x14ac:dyDescent="0.2">
      <c r="B771" s="10"/>
      <c r="C771" s="10"/>
      <c r="D771" s="10"/>
      <c r="E771" s="10"/>
    </row>
    <row r="772" spans="2:5" ht="15.75" customHeight="1" x14ac:dyDescent="0.2">
      <c r="B772" s="10"/>
      <c r="C772" s="10"/>
      <c r="D772" s="10"/>
      <c r="E772" s="10"/>
    </row>
    <row r="773" spans="2:5" ht="15.75" customHeight="1" x14ac:dyDescent="0.2">
      <c r="B773" s="10"/>
      <c r="C773" s="10"/>
      <c r="D773" s="10"/>
      <c r="E773" s="10"/>
    </row>
    <row r="774" spans="2:5" ht="15.75" customHeight="1" x14ac:dyDescent="0.2">
      <c r="B774" s="10"/>
      <c r="C774" s="10"/>
      <c r="D774" s="10"/>
      <c r="E774" s="10"/>
    </row>
    <row r="775" spans="2:5" ht="15.75" customHeight="1" x14ac:dyDescent="0.2">
      <c r="B775" s="10"/>
      <c r="C775" s="10"/>
      <c r="D775" s="10"/>
      <c r="E775" s="10"/>
    </row>
    <row r="776" spans="2:5" ht="15.75" customHeight="1" x14ac:dyDescent="0.2">
      <c r="B776" s="10"/>
      <c r="C776" s="10"/>
      <c r="D776" s="10"/>
      <c r="E776" s="10"/>
    </row>
    <row r="777" spans="2:5" ht="15.75" customHeight="1" x14ac:dyDescent="0.2">
      <c r="B777" s="10"/>
      <c r="C777" s="10"/>
      <c r="D777" s="10"/>
      <c r="E777" s="10"/>
    </row>
    <row r="778" spans="2:5" ht="15.75" customHeight="1" x14ac:dyDescent="0.2">
      <c r="B778" s="10"/>
      <c r="C778" s="10"/>
      <c r="D778" s="10"/>
      <c r="E778" s="10"/>
    </row>
    <row r="779" spans="2:5" ht="15.75" customHeight="1" x14ac:dyDescent="0.2">
      <c r="B779" s="10"/>
      <c r="C779" s="10"/>
      <c r="D779" s="10"/>
      <c r="E779" s="10"/>
    </row>
    <row r="780" spans="2:5" ht="15.75" customHeight="1" x14ac:dyDescent="0.2">
      <c r="B780" s="10"/>
      <c r="C780" s="10"/>
      <c r="D780" s="10"/>
      <c r="E780" s="10"/>
    </row>
    <row r="781" spans="2:5" ht="15.75" customHeight="1" x14ac:dyDescent="0.2">
      <c r="B781" s="10"/>
      <c r="C781" s="10"/>
      <c r="D781" s="10"/>
      <c r="E781" s="10"/>
    </row>
    <row r="782" spans="2:5" ht="15.75" customHeight="1" x14ac:dyDescent="0.2">
      <c r="B782" s="10"/>
      <c r="C782" s="10"/>
      <c r="D782" s="10"/>
      <c r="E782" s="10"/>
    </row>
    <row r="783" spans="2:5" ht="15.75" customHeight="1" x14ac:dyDescent="0.2">
      <c r="B783" s="10"/>
      <c r="C783" s="10"/>
      <c r="D783" s="10"/>
      <c r="E783" s="10"/>
    </row>
    <row r="784" spans="2:5" ht="15.75" customHeight="1" x14ac:dyDescent="0.2">
      <c r="B784" s="10"/>
      <c r="C784" s="10"/>
      <c r="D784" s="10"/>
      <c r="E784" s="10"/>
    </row>
    <row r="785" spans="2:5" ht="15.75" customHeight="1" x14ac:dyDescent="0.2">
      <c r="B785" s="10"/>
      <c r="C785" s="10"/>
      <c r="D785" s="10"/>
      <c r="E785" s="10"/>
    </row>
    <row r="786" spans="2:5" ht="15.75" customHeight="1" x14ac:dyDescent="0.2">
      <c r="B786" s="10"/>
      <c r="C786" s="10"/>
      <c r="D786" s="10"/>
      <c r="E786" s="10"/>
    </row>
    <row r="787" spans="2:5" ht="15.75" customHeight="1" x14ac:dyDescent="0.2">
      <c r="B787" s="10"/>
      <c r="C787" s="10"/>
      <c r="D787" s="10"/>
      <c r="E787" s="10"/>
    </row>
    <row r="788" spans="2:5" ht="15.75" customHeight="1" x14ac:dyDescent="0.2">
      <c r="B788" s="10"/>
      <c r="C788" s="10"/>
      <c r="D788" s="10"/>
      <c r="E788" s="10"/>
    </row>
    <row r="789" spans="2:5" ht="15.75" customHeight="1" x14ac:dyDescent="0.2">
      <c r="B789" s="10"/>
      <c r="C789" s="10"/>
      <c r="D789" s="10"/>
      <c r="E789" s="10"/>
    </row>
    <row r="790" spans="2:5" ht="15.75" customHeight="1" x14ac:dyDescent="0.2">
      <c r="B790" s="10"/>
      <c r="C790" s="10"/>
      <c r="D790" s="10"/>
      <c r="E790" s="10"/>
    </row>
    <row r="791" spans="2:5" ht="15.75" customHeight="1" x14ac:dyDescent="0.2">
      <c r="B791" s="10"/>
      <c r="C791" s="10"/>
      <c r="D791" s="10"/>
      <c r="E791" s="10"/>
    </row>
    <row r="792" spans="2:5" ht="15.75" customHeight="1" x14ac:dyDescent="0.2">
      <c r="B792" s="10"/>
      <c r="C792" s="10"/>
      <c r="D792" s="10"/>
      <c r="E792" s="10"/>
    </row>
    <row r="793" spans="2:5" ht="15.75" customHeight="1" x14ac:dyDescent="0.2">
      <c r="B793" s="10"/>
      <c r="C793" s="10"/>
      <c r="D793" s="10"/>
      <c r="E793" s="10"/>
    </row>
    <row r="794" spans="2:5" ht="15.75" customHeight="1" x14ac:dyDescent="0.2">
      <c r="B794" s="10"/>
      <c r="C794" s="10"/>
      <c r="D794" s="10"/>
      <c r="E794" s="10"/>
    </row>
    <row r="795" spans="2:5" ht="15.75" customHeight="1" x14ac:dyDescent="0.2">
      <c r="B795" s="10"/>
      <c r="C795" s="10"/>
      <c r="D795" s="10"/>
      <c r="E795" s="10"/>
    </row>
    <row r="796" spans="2:5" ht="15.75" customHeight="1" x14ac:dyDescent="0.2">
      <c r="B796" s="10"/>
      <c r="C796" s="10"/>
      <c r="D796" s="10"/>
      <c r="E796" s="10"/>
    </row>
    <row r="797" spans="2:5" ht="15.75" customHeight="1" x14ac:dyDescent="0.2">
      <c r="B797" s="10"/>
      <c r="C797" s="10"/>
      <c r="D797" s="10"/>
      <c r="E797" s="10"/>
    </row>
    <row r="798" spans="2:5" ht="15.75" customHeight="1" x14ac:dyDescent="0.2">
      <c r="B798" s="10"/>
      <c r="C798" s="10"/>
      <c r="D798" s="10"/>
      <c r="E798" s="10"/>
    </row>
    <row r="799" spans="2:5" ht="15.75" customHeight="1" x14ac:dyDescent="0.2">
      <c r="B799" s="10"/>
      <c r="C799" s="10"/>
      <c r="D799" s="10"/>
      <c r="E799" s="10"/>
    </row>
    <row r="800" spans="2:5" ht="15.75" customHeight="1" x14ac:dyDescent="0.2">
      <c r="B800" s="10"/>
      <c r="C800" s="10"/>
      <c r="D800" s="10"/>
      <c r="E800" s="10"/>
    </row>
    <row r="801" spans="2:5" ht="15.75" customHeight="1" x14ac:dyDescent="0.2">
      <c r="B801" s="10"/>
      <c r="C801" s="10"/>
      <c r="D801" s="10"/>
      <c r="E801" s="10"/>
    </row>
    <row r="802" spans="2:5" ht="15.75" customHeight="1" x14ac:dyDescent="0.2">
      <c r="B802" s="10"/>
      <c r="C802" s="10"/>
      <c r="D802" s="10"/>
      <c r="E802" s="10"/>
    </row>
    <row r="803" spans="2:5" ht="15.75" customHeight="1" x14ac:dyDescent="0.2">
      <c r="B803" s="10"/>
      <c r="C803" s="10"/>
      <c r="D803" s="10"/>
      <c r="E803" s="10"/>
    </row>
    <row r="804" spans="2:5" ht="15.75" customHeight="1" x14ac:dyDescent="0.2">
      <c r="B804" s="10"/>
      <c r="C804" s="10"/>
      <c r="D804" s="10"/>
      <c r="E804" s="10"/>
    </row>
    <row r="805" spans="2:5" ht="15.75" customHeight="1" x14ac:dyDescent="0.2">
      <c r="B805" s="10"/>
      <c r="C805" s="10"/>
      <c r="D805" s="10"/>
      <c r="E805" s="10"/>
    </row>
    <row r="806" spans="2:5" ht="15.75" customHeight="1" x14ac:dyDescent="0.2">
      <c r="B806" s="10"/>
      <c r="C806" s="10"/>
      <c r="D806" s="10"/>
      <c r="E806" s="10"/>
    </row>
    <row r="807" spans="2:5" ht="15.75" customHeight="1" x14ac:dyDescent="0.2">
      <c r="B807" s="10"/>
      <c r="C807" s="10"/>
      <c r="D807" s="10"/>
      <c r="E807" s="10"/>
    </row>
    <row r="808" spans="2:5" ht="15.75" customHeight="1" x14ac:dyDescent="0.2">
      <c r="B808" s="10"/>
      <c r="C808" s="10"/>
      <c r="D808" s="10"/>
      <c r="E808" s="10"/>
    </row>
    <row r="809" spans="2:5" ht="15.75" customHeight="1" x14ac:dyDescent="0.2">
      <c r="B809" s="10"/>
      <c r="C809" s="10"/>
      <c r="D809" s="10"/>
      <c r="E809" s="10"/>
    </row>
    <row r="810" spans="2:5" ht="15.75" customHeight="1" x14ac:dyDescent="0.2">
      <c r="B810" s="10"/>
      <c r="C810" s="10"/>
      <c r="D810" s="10"/>
      <c r="E810" s="10"/>
    </row>
    <row r="811" spans="2:5" ht="15.75" customHeight="1" x14ac:dyDescent="0.2">
      <c r="B811" s="10"/>
      <c r="C811" s="10"/>
      <c r="D811" s="10"/>
      <c r="E811" s="10"/>
    </row>
    <row r="812" spans="2:5" ht="15.75" customHeight="1" x14ac:dyDescent="0.2">
      <c r="B812" s="10"/>
      <c r="C812" s="10"/>
      <c r="D812" s="10"/>
      <c r="E812" s="10"/>
    </row>
    <row r="813" spans="2:5" ht="15.75" customHeight="1" x14ac:dyDescent="0.2">
      <c r="B813" s="10"/>
      <c r="C813" s="10"/>
      <c r="D813" s="10"/>
      <c r="E813" s="10"/>
    </row>
    <row r="814" spans="2:5" ht="15.75" customHeight="1" x14ac:dyDescent="0.2">
      <c r="B814" s="10"/>
      <c r="C814" s="10"/>
      <c r="D814" s="10"/>
      <c r="E814" s="10"/>
    </row>
    <row r="815" spans="2:5" ht="15.75" customHeight="1" x14ac:dyDescent="0.2">
      <c r="B815" s="10"/>
      <c r="C815" s="10"/>
      <c r="D815" s="10"/>
      <c r="E815" s="10"/>
    </row>
    <row r="816" spans="2:5" ht="15.75" customHeight="1" x14ac:dyDescent="0.2">
      <c r="B816" s="10"/>
      <c r="C816" s="10"/>
      <c r="D816" s="10"/>
      <c r="E816" s="10"/>
    </row>
    <row r="817" spans="2:5" ht="15.75" customHeight="1" x14ac:dyDescent="0.2">
      <c r="B817" s="10"/>
      <c r="C817" s="10"/>
      <c r="D817" s="10"/>
      <c r="E817" s="10"/>
    </row>
    <row r="818" spans="2:5" ht="15.75" customHeight="1" x14ac:dyDescent="0.2">
      <c r="B818" s="10"/>
      <c r="C818" s="10"/>
      <c r="D818" s="10"/>
      <c r="E818" s="10"/>
    </row>
    <row r="819" spans="2:5" ht="15.75" customHeight="1" x14ac:dyDescent="0.2">
      <c r="B819" s="10"/>
      <c r="C819" s="10"/>
      <c r="D819" s="10"/>
      <c r="E819" s="10"/>
    </row>
    <row r="820" spans="2:5" ht="15.75" customHeight="1" x14ac:dyDescent="0.2">
      <c r="B820" s="10"/>
      <c r="C820" s="10"/>
      <c r="D820" s="10"/>
      <c r="E820" s="10"/>
    </row>
    <row r="821" spans="2:5" ht="15.75" customHeight="1" x14ac:dyDescent="0.2">
      <c r="B821" s="10"/>
      <c r="C821" s="10"/>
      <c r="D821" s="10"/>
      <c r="E821" s="10"/>
    </row>
    <row r="822" spans="2:5" ht="15.75" customHeight="1" x14ac:dyDescent="0.2">
      <c r="B822" s="10"/>
      <c r="C822" s="10"/>
      <c r="D822" s="10"/>
      <c r="E822" s="10"/>
    </row>
    <row r="823" spans="2:5" ht="15.75" customHeight="1" x14ac:dyDescent="0.2">
      <c r="B823" s="10"/>
      <c r="C823" s="10"/>
      <c r="D823" s="10"/>
      <c r="E823" s="10"/>
    </row>
    <row r="824" spans="2:5" ht="15.75" customHeight="1" x14ac:dyDescent="0.2">
      <c r="B824" s="10"/>
      <c r="C824" s="10"/>
      <c r="D824" s="10"/>
      <c r="E824" s="10"/>
    </row>
    <row r="825" spans="2:5" ht="15.75" customHeight="1" x14ac:dyDescent="0.2">
      <c r="B825" s="10"/>
      <c r="C825" s="10"/>
      <c r="D825" s="10"/>
      <c r="E825" s="10"/>
    </row>
    <row r="826" spans="2:5" ht="15.75" customHeight="1" x14ac:dyDescent="0.2">
      <c r="B826" s="10"/>
      <c r="C826" s="10"/>
      <c r="D826" s="10"/>
      <c r="E826" s="10"/>
    </row>
    <row r="827" spans="2:5" ht="15.75" customHeight="1" x14ac:dyDescent="0.2">
      <c r="B827" s="10"/>
      <c r="C827" s="10"/>
      <c r="D827" s="10"/>
      <c r="E827" s="10"/>
    </row>
    <row r="828" spans="2:5" ht="15.75" customHeight="1" x14ac:dyDescent="0.2">
      <c r="B828" s="10"/>
      <c r="C828" s="10"/>
      <c r="D828" s="10"/>
      <c r="E828" s="10"/>
    </row>
    <row r="829" spans="2:5" ht="15.75" customHeight="1" x14ac:dyDescent="0.2">
      <c r="B829" s="10"/>
      <c r="C829" s="10"/>
      <c r="D829" s="10"/>
      <c r="E829" s="10"/>
    </row>
    <row r="830" spans="2:5" ht="15.75" customHeight="1" x14ac:dyDescent="0.2">
      <c r="B830" s="10"/>
      <c r="C830" s="10"/>
      <c r="D830" s="10"/>
      <c r="E830" s="10"/>
    </row>
    <row r="831" spans="2:5" ht="15.75" customHeight="1" x14ac:dyDescent="0.2">
      <c r="B831" s="10"/>
      <c r="C831" s="10"/>
      <c r="D831" s="10"/>
      <c r="E831" s="10"/>
    </row>
    <row r="832" spans="2:5" ht="15.75" customHeight="1" x14ac:dyDescent="0.2">
      <c r="B832" s="10"/>
      <c r="C832" s="10"/>
      <c r="D832" s="10"/>
      <c r="E832" s="10"/>
    </row>
    <row r="833" spans="2:5" ht="15.75" customHeight="1" x14ac:dyDescent="0.2">
      <c r="B833" s="10"/>
      <c r="C833" s="10"/>
      <c r="D833" s="10"/>
      <c r="E833" s="10"/>
    </row>
    <row r="834" spans="2:5" ht="15.75" customHeight="1" x14ac:dyDescent="0.2">
      <c r="B834" s="10"/>
      <c r="C834" s="10"/>
      <c r="D834" s="10"/>
      <c r="E834" s="10"/>
    </row>
    <row r="835" spans="2:5" ht="15.75" customHeight="1" x14ac:dyDescent="0.2">
      <c r="B835" s="10"/>
      <c r="C835" s="10"/>
      <c r="D835" s="10"/>
      <c r="E835" s="10"/>
    </row>
    <row r="836" spans="2:5" ht="15.75" customHeight="1" x14ac:dyDescent="0.2">
      <c r="B836" s="10"/>
      <c r="C836" s="10"/>
      <c r="D836" s="10"/>
      <c r="E836" s="10"/>
    </row>
    <row r="837" spans="2:5" ht="15.75" customHeight="1" x14ac:dyDescent="0.2">
      <c r="B837" s="10"/>
      <c r="C837" s="10"/>
      <c r="D837" s="10"/>
      <c r="E837" s="10"/>
    </row>
    <row r="838" spans="2:5" ht="15.75" customHeight="1" x14ac:dyDescent="0.2">
      <c r="B838" s="10"/>
      <c r="C838" s="10"/>
      <c r="D838" s="10"/>
      <c r="E838" s="10"/>
    </row>
    <row r="839" spans="2:5" ht="15.75" customHeight="1" x14ac:dyDescent="0.2">
      <c r="B839" s="10"/>
      <c r="C839" s="10"/>
      <c r="D839" s="10"/>
      <c r="E839" s="10"/>
    </row>
    <row r="840" spans="2:5" ht="15.75" customHeight="1" x14ac:dyDescent="0.2">
      <c r="B840" s="10"/>
      <c r="C840" s="10"/>
      <c r="D840" s="10"/>
      <c r="E840" s="10"/>
    </row>
    <row r="841" spans="2:5" ht="15.75" customHeight="1" x14ac:dyDescent="0.2">
      <c r="B841" s="10"/>
      <c r="C841" s="10"/>
      <c r="D841" s="10"/>
      <c r="E841" s="10"/>
    </row>
    <row r="842" spans="2:5" ht="15.75" customHeight="1" x14ac:dyDescent="0.2">
      <c r="B842" s="10"/>
      <c r="C842" s="10"/>
      <c r="D842" s="10"/>
      <c r="E842" s="10"/>
    </row>
    <row r="843" spans="2:5" ht="15.75" customHeight="1" x14ac:dyDescent="0.2">
      <c r="B843" s="10"/>
      <c r="C843" s="10"/>
      <c r="D843" s="10"/>
      <c r="E843" s="10"/>
    </row>
    <row r="844" spans="2:5" ht="15.75" customHeight="1" x14ac:dyDescent="0.2">
      <c r="B844" s="10"/>
      <c r="C844" s="10"/>
      <c r="D844" s="10"/>
      <c r="E844" s="10"/>
    </row>
    <row r="845" spans="2:5" ht="15.75" customHeight="1" x14ac:dyDescent="0.2">
      <c r="B845" s="10"/>
      <c r="C845" s="10"/>
      <c r="D845" s="10"/>
      <c r="E845" s="10"/>
    </row>
    <row r="846" spans="2:5" ht="15.75" customHeight="1" x14ac:dyDescent="0.2">
      <c r="B846" s="10"/>
      <c r="C846" s="10"/>
      <c r="D846" s="10"/>
      <c r="E846" s="10"/>
    </row>
    <row r="847" spans="2:5" ht="15.75" customHeight="1" x14ac:dyDescent="0.2">
      <c r="B847" s="10"/>
      <c r="C847" s="10"/>
      <c r="D847" s="10"/>
      <c r="E847" s="10"/>
    </row>
    <row r="848" spans="2:5" ht="15.75" customHeight="1" x14ac:dyDescent="0.2">
      <c r="B848" s="10"/>
      <c r="C848" s="10"/>
      <c r="D848" s="10"/>
      <c r="E848" s="10"/>
    </row>
    <row r="849" spans="2:5" ht="15.75" customHeight="1" x14ac:dyDescent="0.2">
      <c r="B849" s="10"/>
      <c r="C849" s="10"/>
      <c r="D849" s="10"/>
      <c r="E849" s="10"/>
    </row>
    <row r="850" spans="2:5" ht="15.75" customHeight="1" x14ac:dyDescent="0.2">
      <c r="B850" s="10"/>
      <c r="C850" s="10"/>
      <c r="D850" s="10"/>
      <c r="E850" s="10"/>
    </row>
    <row r="851" spans="2:5" ht="15.75" customHeight="1" x14ac:dyDescent="0.2">
      <c r="B851" s="10"/>
      <c r="C851" s="10"/>
      <c r="D851" s="10"/>
      <c r="E851" s="10"/>
    </row>
    <row r="852" spans="2:5" ht="15.75" customHeight="1" x14ac:dyDescent="0.2">
      <c r="B852" s="10"/>
      <c r="C852" s="10"/>
      <c r="D852" s="10"/>
      <c r="E852" s="10"/>
    </row>
    <row r="853" spans="2:5" ht="15.75" customHeight="1" x14ac:dyDescent="0.2">
      <c r="B853" s="10"/>
      <c r="C853" s="10"/>
      <c r="D853" s="10"/>
      <c r="E853" s="10"/>
    </row>
    <row r="854" spans="2:5" ht="15.75" customHeight="1" x14ac:dyDescent="0.2">
      <c r="B854" s="10"/>
      <c r="C854" s="10"/>
      <c r="D854" s="10"/>
      <c r="E854" s="10"/>
    </row>
    <row r="855" spans="2:5" ht="15.75" customHeight="1" x14ac:dyDescent="0.2">
      <c r="B855" s="10"/>
      <c r="C855" s="10"/>
      <c r="D855" s="10"/>
      <c r="E855" s="10"/>
    </row>
    <row r="856" spans="2:5" ht="15.75" customHeight="1" x14ac:dyDescent="0.2">
      <c r="B856" s="10"/>
      <c r="C856" s="10"/>
      <c r="D856" s="10"/>
      <c r="E856" s="10"/>
    </row>
    <row r="857" spans="2:5" ht="15.75" customHeight="1" x14ac:dyDescent="0.2">
      <c r="B857" s="10"/>
      <c r="C857" s="10"/>
      <c r="D857" s="10"/>
      <c r="E857" s="10"/>
    </row>
    <row r="858" spans="2:5" ht="15.75" customHeight="1" x14ac:dyDescent="0.2">
      <c r="B858" s="10"/>
      <c r="C858" s="10"/>
      <c r="D858" s="10"/>
      <c r="E858" s="10"/>
    </row>
    <row r="859" spans="2:5" ht="15.75" customHeight="1" x14ac:dyDescent="0.2">
      <c r="B859" s="10"/>
      <c r="C859" s="10"/>
      <c r="D859" s="10"/>
      <c r="E859" s="10"/>
    </row>
    <row r="860" spans="2:5" ht="15.75" customHeight="1" x14ac:dyDescent="0.2">
      <c r="B860" s="10"/>
      <c r="C860" s="10"/>
      <c r="D860" s="10"/>
      <c r="E860" s="10"/>
    </row>
    <row r="861" spans="2:5" ht="15.75" customHeight="1" x14ac:dyDescent="0.2">
      <c r="B861" s="10"/>
      <c r="C861" s="10"/>
      <c r="D861" s="10"/>
      <c r="E861" s="10"/>
    </row>
    <row r="862" spans="2:5" ht="15.75" customHeight="1" x14ac:dyDescent="0.2">
      <c r="B862" s="10"/>
      <c r="C862" s="10"/>
      <c r="D862" s="10"/>
      <c r="E862" s="10"/>
    </row>
    <row r="863" spans="2:5" ht="15.75" customHeight="1" x14ac:dyDescent="0.2">
      <c r="B863" s="10"/>
      <c r="C863" s="10"/>
      <c r="D863" s="10"/>
      <c r="E863" s="10"/>
    </row>
    <row r="864" spans="2:5" ht="15.75" customHeight="1" x14ac:dyDescent="0.2">
      <c r="B864" s="10"/>
      <c r="C864" s="10"/>
      <c r="D864" s="10"/>
      <c r="E864" s="10"/>
    </row>
    <row r="865" spans="2:5" ht="15.75" customHeight="1" x14ac:dyDescent="0.2">
      <c r="B865" s="10"/>
      <c r="C865" s="10"/>
      <c r="D865" s="10"/>
      <c r="E865" s="10"/>
    </row>
    <row r="866" spans="2:5" ht="15.75" customHeight="1" x14ac:dyDescent="0.2">
      <c r="B866" s="10"/>
      <c r="C866" s="10"/>
      <c r="D866" s="10"/>
      <c r="E866" s="10"/>
    </row>
    <row r="867" spans="2:5" ht="15.75" customHeight="1" x14ac:dyDescent="0.2">
      <c r="B867" s="10"/>
      <c r="C867" s="10"/>
      <c r="D867" s="10"/>
      <c r="E867" s="10"/>
    </row>
    <row r="868" spans="2:5" ht="15.75" customHeight="1" x14ac:dyDescent="0.2">
      <c r="B868" s="10"/>
      <c r="C868" s="10"/>
      <c r="D868" s="10"/>
      <c r="E868" s="10"/>
    </row>
    <row r="869" spans="2:5" ht="15.75" customHeight="1" x14ac:dyDescent="0.2">
      <c r="B869" s="10"/>
      <c r="C869" s="10"/>
      <c r="D869" s="10"/>
      <c r="E869" s="10"/>
    </row>
    <row r="870" spans="2:5" ht="15.75" customHeight="1" x14ac:dyDescent="0.2">
      <c r="B870" s="10"/>
      <c r="C870" s="10"/>
      <c r="D870" s="10"/>
      <c r="E870" s="10"/>
    </row>
    <row r="871" spans="2:5" ht="15.75" customHeight="1" x14ac:dyDescent="0.2">
      <c r="B871" s="10"/>
      <c r="C871" s="10"/>
      <c r="D871" s="10"/>
      <c r="E871" s="10"/>
    </row>
    <row r="872" spans="2:5" ht="15.75" customHeight="1" x14ac:dyDescent="0.2">
      <c r="B872" s="10"/>
      <c r="C872" s="10"/>
      <c r="D872" s="10"/>
      <c r="E872" s="10"/>
    </row>
    <row r="873" spans="2:5" ht="15.75" customHeight="1" x14ac:dyDescent="0.2">
      <c r="B873" s="10"/>
      <c r="C873" s="10"/>
      <c r="D873" s="10"/>
      <c r="E873" s="10"/>
    </row>
    <row r="874" spans="2:5" ht="15.75" customHeight="1" x14ac:dyDescent="0.2">
      <c r="B874" s="10"/>
      <c r="C874" s="10"/>
      <c r="D874" s="10"/>
      <c r="E874" s="10"/>
    </row>
    <row r="875" spans="2:5" ht="15.75" customHeight="1" x14ac:dyDescent="0.2">
      <c r="B875" s="10"/>
      <c r="C875" s="10"/>
      <c r="D875" s="10"/>
      <c r="E875" s="10"/>
    </row>
    <row r="876" spans="2:5" ht="15.75" customHeight="1" x14ac:dyDescent="0.2">
      <c r="B876" s="10"/>
      <c r="C876" s="10"/>
      <c r="D876" s="10"/>
      <c r="E876" s="10"/>
    </row>
    <row r="877" spans="2:5" ht="15.75" customHeight="1" x14ac:dyDescent="0.2">
      <c r="B877" s="10"/>
      <c r="C877" s="10"/>
      <c r="D877" s="10"/>
      <c r="E877" s="10"/>
    </row>
    <row r="878" spans="2:5" ht="15.75" customHeight="1" x14ac:dyDescent="0.2">
      <c r="B878" s="10"/>
      <c r="C878" s="10"/>
      <c r="D878" s="10"/>
      <c r="E878" s="10"/>
    </row>
    <row r="879" spans="2:5" ht="15.75" customHeight="1" x14ac:dyDescent="0.2">
      <c r="B879" s="10"/>
      <c r="C879" s="10"/>
      <c r="D879" s="10"/>
      <c r="E879" s="10"/>
    </row>
    <row r="880" spans="2:5" ht="15.75" customHeight="1" x14ac:dyDescent="0.2">
      <c r="B880" s="10"/>
      <c r="C880" s="10"/>
      <c r="D880" s="10"/>
      <c r="E880" s="10"/>
    </row>
    <row r="881" spans="2:5" ht="15.75" customHeight="1" x14ac:dyDescent="0.2">
      <c r="B881" s="10"/>
      <c r="C881" s="10"/>
      <c r="D881" s="10"/>
      <c r="E881" s="10"/>
    </row>
    <row r="882" spans="2:5" ht="15.75" customHeight="1" x14ac:dyDescent="0.2">
      <c r="B882" s="10"/>
      <c r="C882" s="10"/>
      <c r="D882" s="10"/>
      <c r="E882" s="10"/>
    </row>
    <row r="883" spans="2:5" ht="15.75" customHeight="1" x14ac:dyDescent="0.2">
      <c r="B883" s="10"/>
      <c r="C883" s="10"/>
      <c r="D883" s="10"/>
      <c r="E883" s="10"/>
    </row>
    <row r="884" spans="2:5" ht="15.75" customHeight="1" x14ac:dyDescent="0.2">
      <c r="B884" s="10"/>
      <c r="C884" s="10"/>
      <c r="D884" s="10"/>
      <c r="E884" s="10"/>
    </row>
    <row r="885" spans="2:5" ht="15.75" customHeight="1" x14ac:dyDescent="0.2">
      <c r="B885" s="10"/>
      <c r="C885" s="10"/>
      <c r="D885" s="10"/>
      <c r="E885" s="10"/>
    </row>
    <row r="886" spans="2:5" ht="15.75" customHeight="1" x14ac:dyDescent="0.2">
      <c r="B886" s="10"/>
      <c r="C886" s="10"/>
      <c r="D886" s="10"/>
      <c r="E886" s="10"/>
    </row>
    <row r="887" spans="2:5" ht="15.75" customHeight="1" x14ac:dyDescent="0.2">
      <c r="B887" s="10"/>
      <c r="C887" s="10"/>
      <c r="D887" s="10"/>
      <c r="E887" s="10"/>
    </row>
    <row r="888" spans="2:5" ht="15.75" customHeight="1" x14ac:dyDescent="0.2">
      <c r="B888" s="10"/>
      <c r="C888" s="10"/>
      <c r="D888" s="10"/>
      <c r="E888" s="10"/>
    </row>
    <row r="889" spans="2:5" ht="15.75" customHeight="1" x14ac:dyDescent="0.2">
      <c r="B889" s="10"/>
      <c r="C889" s="10"/>
      <c r="D889" s="10"/>
      <c r="E889" s="10"/>
    </row>
    <row r="890" spans="2:5" ht="15.75" customHeight="1" x14ac:dyDescent="0.2">
      <c r="B890" s="10"/>
      <c r="C890" s="10"/>
      <c r="D890" s="10"/>
      <c r="E890" s="10"/>
    </row>
    <row r="891" spans="2:5" ht="15.75" customHeight="1" x14ac:dyDescent="0.2">
      <c r="B891" s="10"/>
      <c r="C891" s="10"/>
      <c r="D891" s="10"/>
      <c r="E891" s="10"/>
    </row>
    <row r="892" spans="2:5" ht="15.75" customHeight="1" x14ac:dyDescent="0.2">
      <c r="B892" s="10"/>
      <c r="C892" s="10"/>
      <c r="D892" s="10"/>
      <c r="E892" s="10"/>
    </row>
    <row r="893" spans="2:5" ht="15.75" customHeight="1" x14ac:dyDescent="0.2">
      <c r="B893" s="10"/>
      <c r="C893" s="10"/>
      <c r="D893" s="10"/>
      <c r="E893" s="10"/>
    </row>
    <row r="894" spans="2:5" ht="15.75" customHeight="1" x14ac:dyDescent="0.2">
      <c r="B894" s="10"/>
      <c r="C894" s="10"/>
      <c r="D894" s="10"/>
      <c r="E894" s="10"/>
    </row>
    <row r="895" spans="2:5" ht="15.75" customHeight="1" x14ac:dyDescent="0.2">
      <c r="B895" s="10"/>
      <c r="C895" s="10"/>
      <c r="D895" s="10"/>
      <c r="E895" s="10"/>
    </row>
    <row r="896" spans="2:5" ht="15.75" customHeight="1" x14ac:dyDescent="0.2">
      <c r="B896" s="10"/>
      <c r="C896" s="10"/>
      <c r="D896" s="10"/>
      <c r="E896" s="10"/>
    </row>
    <row r="897" spans="2:5" ht="15.75" customHeight="1" x14ac:dyDescent="0.2">
      <c r="B897" s="10"/>
      <c r="C897" s="10"/>
      <c r="D897" s="10"/>
      <c r="E897" s="10"/>
    </row>
    <row r="898" spans="2:5" ht="15.75" customHeight="1" x14ac:dyDescent="0.2">
      <c r="B898" s="10"/>
      <c r="C898" s="10"/>
      <c r="D898" s="10"/>
      <c r="E898" s="10"/>
    </row>
    <row r="899" spans="2:5" ht="15.75" customHeight="1" x14ac:dyDescent="0.2">
      <c r="B899" s="10"/>
      <c r="C899" s="10"/>
      <c r="D899" s="10"/>
      <c r="E899" s="10"/>
    </row>
    <row r="900" spans="2:5" ht="15.75" customHeight="1" x14ac:dyDescent="0.2">
      <c r="B900" s="10"/>
      <c r="C900" s="10"/>
      <c r="D900" s="10"/>
      <c r="E900" s="10"/>
    </row>
    <row r="901" spans="2:5" ht="15.75" customHeight="1" x14ac:dyDescent="0.2">
      <c r="B901" s="10"/>
      <c r="C901" s="10"/>
      <c r="D901" s="10"/>
      <c r="E901" s="10"/>
    </row>
    <row r="902" spans="2:5" ht="15.75" customHeight="1" x14ac:dyDescent="0.2">
      <c r="B902" s="10"/>
      <c r="C902" s="10"/>
      <c r="D902" s="10"/>
      <c r="E902" s="10"/>
    </row>
    <row r="903" spans="2:5" ht="15.75" customHeight="1" x14ac:dyDescent="0.2">
      <c r="B903" s="10"/>
      <c r="C903" s="10"/>
      <c r="D903" s="10"/>
      <c r="E903" s="10"/>
    </row>
    <row r="904" spans="2:5" ht="15.75" customHeight="1" x14ac:dyDescent="0.2">
      <c r="B904" s="10"/>
      <c r="C904" s="10"/>
      <c r="D904" s="10"/>
      <c r="E904" s="10"/>
    </row>
    <row r="905" spans="2:5" ht="15.75" customHeight="1" x14ac:dyDescent="0.2">
      <c r="B905" s="10"/>
      <c r="C905" s="10"/>
      <c r="D905" s="10"/>
      <c r="E905" s="10"/>
    </row>
    <row r="906" spans="2:5" ht="15.75" customHeight="1" x14ac:dyDescent="0.2">
      <c r="B906" s="10"/>
      <c r="C906" s="10"/>
      <c r="D906" s="10"/>
      <c r="E906" s="10"/>
    </row>
    <row r="907" spans="2:5" ht="15.75" customHeight="1" x14ac:dyDescent="0.2">
      <c r="B907" s="10"/>
      <c r="C907" s="10"/>
      <c r="D907" s="10"/>
      <c r="E907" s="10"/>
    </row>
    <row r="908" spans="2:5" ht="15.75" customHeight="1" x14ac:dyDescent="0.2">
      <c r="B908" s="10"/>
      <c r="C908" s="10"/>
      <c r="D908" s="10"/>
      <c r="E908" s="10"/>
    </row>
    <row r="909" spans="2:5" ht="15.75" customHeight="1" x14ac:dyDescent="0.2">
      <c r="B909" s="10"/>
      <c r="C909" s="10"/>
      <c r="D909" s="10"/>
      <c r="E909" s="10"/>
    </row>
    <row r="910" spans="2:5" ht="15.75" customHeight="1" x14ac:dyDescent="0.2">
      <c r="B910" s="10"/>
      <c r="C910" s="10"/>
      <c r="D910" s="10"/>
      <c r="E910" s="10"/>
    </row>
    <row r="911" spans="2:5" ht="15.75" customHeight="1" x14ac:dyDescent="0.2">
      <c r="B911" s="10"/>
      <c r="C911" s="10"/>
      <c r="D911" s="10"/>
      <c r="E911" s="10"/>
    </row>
    <row r="912" spans="2:5" ht="15.75" customHeight="1" x14ac:dyDescent="0.2">
      <c r="B912" s="10"/>
      <c r="C912" s="10"/>
      <c r="D912" s="10"/>
      <c r="E912" s="10"/>
    </row>
    <row r="913" spans="2:5" ht="15.75" customHeight="1" x14ac:dyDescent="0.2">
      <c r="B913" s="10"/>
      <c r="C913" s="10"/>
      <c r="D913" s="10"/>
      <c r="E913" s="10"/>
    </row>
    <row r="914" spans="2:5" ht="15.75" customHeight="1" x14ac:dyDescent="0.2">
      <c r="B914" s="10"/>
      <c r="C914" s="10"/>
      <c r="D914" s="10"/>
      <c r="E914" s="10"/>
    </row>
    <row r="915" spans="2:5" ht="15.75" customHeight="1" x14ac:dyDescent="0.2">
      <c r="B915" s="10"/>
      <c r="C915" s="10"/>
      <c r="D915" s="10"/>
      <c r="E915" s="10"/>
    </row>
    <row r="916" spans="2:5" ht="15.75" customHeight="1" x14ac:dyDescent="0.2">
      <c r="B916" s="10"/>
      <c r="C916" s="10"/>
      <c r="D916" s="10"/>
      <c r="E916" s="10"/>
    </row>
    <row r="917" spans="2:5" ht="15.75" customHeight="1" x14ac:dyDescent="0.2">
      <c r="B917" s="10"/>
      <c r="C917" s="10"/>
      <c r="D917" s="10"/>
      <c r="E917" s="10"/>
    </row>
    <row r="918" spans="2:5" ht="15.75" customHeight="1" x14ac:dyDescent="0.2">
      <c r="B918" s="10"/>
      <c r="C918" s="10"/>
      <c r="D918" s="10"/>
      <c r="E918" s="10"/>
    </row>
    <row r="919" spans="2:5" ht="15.75" customHeight="1" x14ac:dyDescent="0.2">
      <c r="B919" s="10"/>
      <c r="C919" s="10"/>
      <c r="D919" s="10"/>
      <c r="E919" s="10"/>
    </row>
    <row r="920" spans="2:5" ht="15.75" customHeight="1" x14ac:dyDescent="0.2">
      <c r="B920" s="10"/>
      <c r="C920" s="10"/>
      <c r="D920" s="10"/>
      <c r="E920" s="10"/>
    </row>
    <row r="921" spans="2:5" ht="15.75" customHeight="1" x14ac:dyDescent="0.2">
      <c r="B921" s="10"/>
      <c r="C921" s="10"/>
      <c r="D921" s="10"/>
      <c r="E921" s="10"/>
    </row>
    <row r="922" spans="2:5" ht="15.75" customHeight="1" x14ac:dyDescent="0.2">
      <c r="B922" s="10"/>
      <c r="C922" s="10"/>
      <c r="D922" s="10"/>
      <c r="E922" s="10"/>
    </row>
    <row r="923" spans="2:5" ht="15.75" customHeight="1" x14ac:dyDescent="0.2">
      <c r="B923" s="10"/>
      <c r="C923" s="10"/>
      <c r="D923" s="10"/>
      <c r="E923" s="10"/>
    </row>
    <row r="924" spans="2:5" ht="15.75" customHeight="1" x14ac:dyDescent="0.2">
      <c r="B924" s="10"/>
      <c r="C924" s="10"/>
      <c r="D924" s="10"/>
      <c r="E924" s="10"/>
    </row>
    <row r="925" spans="2:5" ht="15.75" customHeight="1" x14ac:dyDescent="0.2">
      <c r="B925" s="10"/>
      <c r="C925" s="10"/>
      <c r="D925" s="10"/>
      <c r="E925" s="10"/>
    </row>
    <row r="926" spans="2:5" ht="15.75" customHeight="1" x14ac:dyDescent="0.2">
      <c r="B926" s="10"/>
      <c r="C926" s="10"/>
      <c r="D926" s="10"/>
      <c r="E926" s="10"/>
    </row>
    <row r="927" spans="2:5" ht="15.75" customHeight="1" x14ac:dyDescent="0.2">
      <c r="B927" s="10"/>
      <c r="C927" s="10"/>
      <c r="D927" s="10"/>
      <c r="E927" s="10"/>
    </row>
    <row r="928" spans="2:5" ht="15.75" customHeight="1" x14ac:dyDescent="0.2">
      <c r="B928" s="10"/>
      <c r="C928" s="10"/>
      <c r="D928" s="10"/>
      <c r="E928" s="10"/>
    </row>
    <row r="929" spans="2:5" ht="15.75" customHeight="1" x14ac:dyDescent="0.2">
      <c r="B929" s="10"/>
      <c r="C929" s="10"/>
      <c r="D929" s="10"/>
      <c r="E929" s="10"/>
    </row>
    <row r="930" spans="2:5" ht="15.75" customHeight="1" x14ac:dyDescent="0.2">
      <c r="B930" s="10"/>
      <c r="C930" s="10"/>
      <c r="D930" s="10"/>
      <c r="E930" s="10"/>
    </row>
    <row r="931" spans="2:5" ht="15.75" customHeight="1" x14ac:dyDescent="0.2">
      <c r="B931" s="10"/>
      <c r="C931" s="10"/>
      <c r="D931" s="10"/>
      <c r="E931" s="10"/>
    </row>
    <row r="932" spans="2:5" ht="15.75" customHeight="1" x14ac:dyDescent="0.2">
      <c r="B932" s="10"/>
      <c r="C932" s="10"/>
      <c r="D932" s="10"/>
      <c r="E932" s="10"/>
    </row>
    <row r="933" spans="2:5" ht="15.75" customHeight="1" x14ac:dyDescent="0.2">
      <c r="B933" s="10"/>
      <c r="C933" s="10"/>
      <c r="D933" s="10"/>
      <c r="E933" s="10"/>
    </row>
    <row r="934" spans="2:5" ht="15.75" customHeight="1" x14ac:dyDescent="0.2">
      <c r="B934" s="10"/>
      <c r="C934" s="10"/>
      <c r="D934" s="10"/>
      <c r="E934" s="10"/>
    </row>
    <row r="935" spans="2:5" ht="15.75" customHeight="1" x14ac:dyDescent="0.2">
      <c r="B935" s="10"/>
      <c r="C935" s="10"/>
      <c r="D935" s="10"/>
      <c r="E935" s="10"/>
    </row>
    <row r="936" spans="2:5" ht="15.75" customHeight="1" x14ac:dyDescent="0.2">
      <c r="B936" s="10"/>
      <c r="C936" s="10"/>
      <c r="D936" s="10"/>
      <c r="E936" s="10"/>
    </row>
    <row r="937" spans="2:5" ht="15.75" customHeight="1" x14ac:dyDescent="0.2">
      <c r="B937" s="10"/>
      <c r="C937" s="10"/>
      <c r="D937" s="10"/>
      <c r="E937" s="10"/>
    </row>
    <row r="938" spans="2:5" ht="15.75" customHeight="1" x14ac:dyDescent="0.2">
      <c r="B938" s="10"/>
      <c r="C938" s="10"/>
      <c r="D938" s="10"/>
      <c r="E938" s="10"/>
    </row>
    <row r="939" spans="2:5" ht="15.75" customHeight="1" x14ac:dyDescent="0.2">
      <c r="B939" s="10"/>
      <c r="C939" s="10"/>
      <c r="D939" s="10"/>
      <c r="E939" s="10"/>
    </row>
    <row r="940" spans="2:5" ht="15.75" customHeight="1" x14ac:dyDescent="0.2">
      <c r="B940" s="10"/>
      <c r="C940" s="10"/>
      <c r="D940" s="10"/>
      <c r="E940" s="10"/>
    </row>
    <row r="941" spans="2:5" ht="15.75" customHeight="1" x14ac:dyDescent="0.2">
      <c r="B941" s="10"/>
      <c r="C941" s="10"/>
      <c r="D941" s="10"/>
      <c r="E941" s="10"/>
    </row>
    <row r="942" spans="2:5" ht="15.75" customHeight="1" x14ac:dyDescent="0.2">
      <c r="B942" s="10"/>
      <c r="C942" s="10"/>
      <c r="D942" s="10"/>
      <c r="E942" s="10"/>
    </row>
    <row r="943" spans="2:5" ht="15.75" customHeight="1" x14ac:dyDescent="0.2">
      <c r="B943" s="10"/>
      <c r="C943" s="10"/>
      <c r="D943" s="10"/>
      <c r="E943" s="10"/>
    </row>
    <row r="944" spans="2:5" ht="15.75" customHeight="1" x14ac:dyDescent="0.2">
      <c r="B944" s="10"/>
      <c r="C944" s="10"/>
      <c r="D944" s="10"/>
      <c r="E944" s="10"/>
    </row>
    <row r="945" spans="2:5" ht="15.75" customHeight="1" x14ac:dyDescent="0.2">
      <c r="B945" s="10"/>
      <c r="C945" s="10"/>
      <c r="D945" s="10"/>
      <c r="E945" s="10"/>
    </row>
    <row r="946" spans="2:5" ht="15.75" customHeight="1" x14ac:dyDescent="0.2">
      <c r="B946" s="10"/>
      <c r="C946" s="10"/>
      <c r="D946" s="10"/>
      <c r="E946" s="10"/>
    </row>
    <row r="947" spans="2:5" ht="15.75" customHeight="1" x14ac:dyDescent="0.2">
      <c r="B947" s="10"/>
      <c r="C947" s="10"/>
      <c r="D947" s="10"/>
      <c r="E947" s="10"/>
    </row>
    <row r="948" spans="2:5" ht="15.75" customHeight="1" x14ac:dyDescent="0.2">
      <c r="B948" s="10"/>
      <c r="C948" s="10"/>
      <c r="D948" s="10"/>
      <c r="E948" s="10"/>
    </row>
    <row r="949" spans="2:5" ht="15.75" customHeight="1" x14ac:dyDescent="0.2">
      <c r="B949" s="10"/>
      <c r="C949" s="10"/>
      <c r="D949" s="10"/>
      <c r="E949" s="10"/>
    </row>
    <row r="950" spans="2:5" ht="15.75" customHeight="1" x14ac:dyDescent="0.2">
      <c r="B950" s="10"/>
      <c r="C950" s="10"/>
      <c r="D950" s="10"/>
      <c r="E950" s="10"/>
    </row>
    <row r="951" spans="2:5" ht="15.75" customHeight="1" x14ac:dyDescent="0.2">
      <c r="B951" s="10"/>
      <c r="C951" s="10"/>
      <c r="D951" s="10"/>
      <c r="E951" s="10"/>
    </row>
    <row r="952" spans="2:5" ht="15.75" customHeight="1" x14ac:dyDescent="0.2">
      <c r="B952" s="10"/>
      <c r="C952" s="10"/>
      <c r="D952" s="10"/>
      <c r="E952" s="10"/>
    </row>
    <row r="953" spans="2:5" ht="15.75" customHeight="1" x14ac:dyDescent="0.2">
      <c r="B953" s="10"/>
      <c r="C953" s="10"/>
      <c r="D953" s="10"/>
      <c r="E953" s="10"/>
    </row>
    <row r="954" spans="2:5" ht="15.75" customHeight="1" x14ac:dyDescent="0.2">
      <c r="B954" s="10"/>
      <c r="C954" s="10"/>
      <c r="D954" s="10"/>
      <c r="E954" s="10"/>
    </row>
    <row r="955" spans="2:5" ht="15.75" customHeight="1" x14ac:dyDescent="0.2">
      <c r="B955" s="10"/>
      <c r="C955" s="10"/>
      <c r="D955" s="10"/>
      <c r="E955" s="10"/>
    </row>
    <row r="956" spans="2:5" ht="15.75" customHeight="1" x14ac:dyDescent="0.2">
      <c r="B956" s="10"/>
      <c r="C956" s="10"/>
      <c r="D956" s="10"/>
      <c r="E956" s="10"/>
    </row>
    <row r="957" spans="2:5" ht="15.75" customHeight="1" x14ac:dyDescent="0.2">
      <c r="B957" s="10"/>
      <c r="C957" s="10"/>
      <c r="D957" s="10"/>
      <c r="E957" s="10"/>
    </row>
    <row r="958" spans="2:5" ht="15.75" customHeight="1" x14ac:dyDescent="0.2">
      <c r="B958" s="10"/>
      <c r="C958" s="10"/>
      <c r="D958" s="10"/>
      <c r="E958" s="10"/>
    </row>
    <row r="959" spans="2:5" ht="15.75" customHeight="1" x14ac:dyDescent="0.2">
      <c r="B959" s="10"/>
      <c r="C959" s="10"/>
      <c r="D959" s="10"/>
      <c r="E959" s="10"/>
    </row>
    <row r="960" spans="2:5" ht="15.75" customHeight="1" x14ac:dyDescent="0.2">
      <c r="B960" s="10"/>
      <c r="C960" s="10"/>
      <c r="D960" s="10"/>
      <c r="E960" s="10"/>
    </row>
    <row r="961" spans="2:5" ht="15.75" customHeight="1" x14ac:dyDescent="0.2">
      <c r="B961" s="10"/>
      <c r="C961" s="10"/>
      <c r="D961" s="10"/>
      <c r="E961" s="10"/>
    </row>
    <row r="962" spans="2:5" ht="15.75" customHeight="1" x14ac:dyDescent="0.2">
      <c r="B962" s="10"/>
      <c r="C962" s="10"/>
      <c r="D962" s="10"/>
      <c r="E962" s="10"/>
    </row>
    <row r="963" spans="2:5" ht="15.75" customHeight="1" x14ac:dyDescent="0.2">
      <c r="B963" s="10"/>
      <c r="C963" s="10"/>
      <c r="D963" s="10"/>
      <c r="E963" s="10"/>
    </row>
    <row r="964" spans="2:5" ht="15.75" customHeight="1" x14ac:dyDescent="0.2">
      <c r="B964" s="10"/>
      <c r="C964" s="10"/>
      <c r="D964" s="10"/>
      <c r="E964" s="10"/>
    </row>
    <row r="965" spans="2:5" ht="15.75" customHeight="1" x14ac:dyDescent="0.2">
      <c r="B965" s="10"/>
      <c r="C965" s="10"/>
      <c r="D965" s="10"/>
      <c r="E965" s="10"/>
    </row>
    <row r="966" spans="2:5" ht="15.75" customHeight="1" x14ac:dyDescent="0.2">
      <c r="B966" s="10"/>
      <c r="C966" s="10"/>
      <c r="D966" s="10"/>
      <c r="E966" s="10"/>
    </row>
    <row r="967" spans="2:5" ht="15.75" customHeight="1" x14ac:dyDescent="0.2">
      <c r="B967" s="10"/>
      <c r="C967" s="10"/>
      <c r="D967" s="10"/>
      <c r="E967" s="10"/>
    </row>
    <row r="968" spans="2:5" ht="15.75" customHeight="1" x14ac:dyDescent="0.2">
      <c r="B968" s="10"/>
      <c r="C968" s="10"/>
      <c r="D968" s="10"/>
      <c r="E968" s="10"/>
    </row>
    <row r="969" spans="2:5" ht="15.75" customHeight="1" x14ac:dyDescent="0.2">
      <c r="B969" s="10"/>
      <c r="C969" s="10"/>
      <c r="D969" s="10"/>
      <c r="E969" s="10"/>
    </row>
    <row r="970" spans="2:5" ht="15.75" customHeight="1" x14ac:dyDescent="0.2">
      <c r="B970" s="10"/>
      <c r="C970" s="10"/>
      <c r="D970" s="10"/>
      <c r="E970" s="10"/>
    </row>
    <row r="971" spans="2:5" ht="15.75" customHeight="1" x14ac:dyDescent="0.2">
      <c r="B971" s="10"/>
      <c r="C971" s="10"/>
      <c r="D971" s="10"/>
      <c r="E971" s="10"/>
    </row>
    <row r="972" spans="2:5" ht="15.75" customHeight="1" x14ac:dyDescent="0.2">
      <c r="B972" s="10"/>
      <c r="C972" s="10"/>
      <c r="D972" s="10"/>
      <c r="E972" s="10"/>
    </row>
    <row r="973" spans="2:5" ht="15.75" customHeight="1" x14ac:dyDescent="0.2">
      <c r="B973" s="10"/>
      <c r="C973" s="10"/>
      <c r="D973" s="10"/>
      <c r="E973" s="10"/>
    </row>
    <row r="974" spans="2:5" ht="15.75" customHeight="1" x14ac:dyDescent="0.2">
      <c r="B974" s="10"/>
      <c r="C974" s="10"/>
      <c r="D974" s="10"/>
      <c r="E974" s="10"/>
    </row>
    <row r="975" spans="2:5" ht="15.75" customHeight="1" x14ac:dyDescent="0.2">
      <c r="B975" s="10"/>
      <c r="C975" s="10"/>
      <c r="D975" s="10"/>
      <c r="E975" s="10"/>
    </row>
    <row r="976" spans="2:5" ht="15.75" customHeight="1" x14ac:dyDescent="0.2">
      <c r="B976" s="10"/>
      <c r="C976" s="10"/>
      <c r="D976" s="10"/>
      <c r="E976" s="10"/>
    </row>
    <row r="977" spans="2:5" ht="15.75" customHeight="1" x14ac:dyDescent="0.2">
      <c r="B977" s="10"/>
      <c r="C977" s="10"/>
      <c r="D977" s="10"/>
      <c r="E977" s="10"/>
    </row>
    <row r="978" spans="2:5" ht="15.75" customHeight="1" x14ac:dyDescent="0.2">
      <c r="B978" s="10"/>
      <c r="C978" s="10"/>
      <c r="D978" s="10"/>
      <c r="E978" s="10"/>
    </row>
    <row r="979" spans="2:5" ht="15.75" customHeight="1" x14ac:dyDescent="0.2">
      <c r="B979" s="10"/>
      <c r="C979" s="10"/>
      <c r="D979" s="10"/>
      <c r="E979" s="10"/>
    </row>
    <row r="980" spans="2:5" ht="15.75" customHeight="1" x14ac:dyDescent="0.2">
      <c r="B980" s="10"/>
      <c r="C980" s="10"/>
      <c r="D980" s="10"/>
      <c r="E980" s="10"/>
    </row>
    <row r="981" spans="2:5" ht="15.75" customHeight="1" x14ac:dyDescent="0.2">
      <c r="B981" s="10"/>
      <c r="C981" s="10"/>
      <c r="D981" s="10"/>
      <c r="E981" s="10"/>
    </row>
    <row r="982" spans="2:5" ht="15.75" customHeight="1" x14ac:dyDescent="0.2">
      <c r="B982" s="10"/>
      <c r="C982" s="10"/>
      <c r="D982" s="10"/>
      <c r="E982" s="10"/>
    </row>
    <row r="983" spans="2:5" ht="15.75" customHeight="1" x14ac:dyDescent="0.2">
      <c r="B983" s="10"/>
      <c r="C983" s="10"/>
      <c r="D983" s="10"/>
      <c r="E983" s="10"/>
    </row>
    <row r="984" spans="2:5" ht="15.75" customHeight="1" x14ac:dyDescent="0.2">
      <c r="B984" s="10"/>
      <c r="C984" s="10"/>
      <c r="D984" s="10"/>
      <c r="E984" s="10"/>
    </row>
    <row r="985" spans="2:5" ht="15.75" customHeight="1" x14ac:dyDescent="0.2">
      <c r="B985" s="10"/>
      <c r="C985" s="10"/>
      <c r="D985" s="10"/>
      <c r="E985" s="10"/>
    </row>
    <row r="986" spans="2:5" ht="15.75" customHeight="1" x14ac:dyDescent="0.2">
      <c r="B986" s="10"/>
      <c r="C986" s="10"/>
      <c r="D986" s="10"/>
      <c r="E986" s="10"/>
    </row>
    <row r="987" spans="2:5" ht="15.75" customHeight="1" x14ac:dyDescent="0.2">
      <c r="B987" s="10"/>
      <c r="C987" s="10"/>
      <c r="D987" s="10"/>
      <c r="E987" s="10"/>
    </row>
    <row r="988" spans="2:5" ht="15.75" customHeight="1" x14ac:dyDescent="0.2">
      <c r="B988" s="10"/>
      <c r="C988" s="10"/>
      <c r="D988" s="10"/>
      <c r="E988" s="10"/>
    </row>
    <row r="989" spans="2:5" ht="15.75" customHeight="1" x14ac:dyDescent="0.2">
      <c r="B989" s="10"/>
      <c r="C989" s="10"/>
      <c r="D989" s="10"/>
      <c r="E989" s="10"/>
    </row>
    <row r="990" spans="2:5" ht="15.75" customHeight="1" x14ac:dyDescent="0.2">
      <c r="B990" s="10"/>
      <c r="C990" s="10"/>
      <c r="D990" s="10"/>
      <c r="E990" s="10"/>
    </row>
    <row r="991" spans="2:5" ht="15.75" customHeight="1" x14ac:dyDescent="0.2">
      <c r="B991" s="10"/>
      <c r="C991" s="10"/>
      <c r="D991" s="10"/>
      <c r="E991" s="10"/>
    </row>
    <row r="992" spans="2:5" ht="15.75" customHeight="1" x14ac:dyDescent="0.2">
      <c r="B992" s="10"/>
      <c r="C992" s="10"/>
      <c r="D992" s="10"/>
      <c r="E992" s="10"/>
    </row>
    <row r="993" spans="2:5" ht="15.75" customHeight="1" x14ac:dyDescent="0.2">
      <c r="B993" s="10"/>
      <c r="C993" s="10"/>
      <c r="D993" s="10"/>
      <c r="E993" s="10"/>
    </row>
    <row r="994" spans="2:5" ht="15.75" customHeight="1" x14ac:dyDescent="0.2">
      <c r="B994" s="10"/>
      <c r="C994" s="10"/>
      <c r="D994" s="10"/>
      <c r="E994" s="10"/>
    </row>
    <row r="995" spans="2:5" ht="15.75" customHeight="1" x14ac:dyDescent="0.2">
      <c r="B995" s="10"/>
      <c r="C995" s="10"/>
      <c r="D995" s="10"/>
      <c r="E995" s="10"/>
    </row>
    <row r="996" spans="2:5" ht="15.75" customHeight="1" x14ac:dyDescent="0.2">
      <c r="B996" s="10"/>
      <c r="C996" s="10"/>
      <c r="D996" s="10"/>
      <c r="E996" s="10"/>
    </row>
    <row r="997" spans="2:5" ht="15.75" customHeight="1" x14ac:dyDescent="0.2">
      <c r="B997" s="10"/>
      <c r="C997" s="10"/>
      <c r="D997" s="10"/>
      <c r="E997" s="10"/>
    </row>
    <row r="998" spans="2:5" ht="15.75" customHeight="1" x14ac:dyDescent="0.2">
      <c r="B998" s="10"/>
      <c r="C998" s="10"/>
      <c r="D998" s="10"/>
      <c r="E998" s="10"/>
    </row>
    <row r="999" spans="2:5" ht="15.75" customHeight="1" x14ac:dyDescent="0.2">
      <c r="B999" s="10"/>
      <c r="C999" s="10"/>
      <c r="D999" s="10"/>
      <c r="E999" s="10"/>
    </row>
    <row r="1000" spans="2:5" ht="15.75" customHeight="1" x14ac:dyDescent="0.2">
      <c r="B1000" s="10"/>
      <c r="C1000" s="10"/>
      <c r="D1000" s="10"/>
      <c r="E1000" s="10"/>
    </row>
    <row r="1001" spans="2:5" ht="15.75" customHeight="1" x14ac:dyDescent="0.2">
      <c r="B1001" s="10"/>
      <c r="C1001" s="10"/>
      <c r="D1001" s="10"/>
      <c r="E1001" s="10"/>
    </row>
  </sheetData>
  <hyperlinks>
    <hyperlink ref="B49" r:id="rId1" xr:uid="{00000000-0004-0000-0000-000000000000}"/>
    <hyperlink ref="B56" r:id="rId2" xr:uid="{00000000-0004-0000-0000-000001000000}"/>
    <hyperlink ref="A118" r:id="rId3" xr:uid="{00000000-0004-0000-0000-000002000000}"/>
    <hyperlink ref="A131" r:id="rId4" xr:uid="{00000000-0004-0000-0000-000003000000}"/>
    <hyperlink ref="A140" r:id="rId5" xr:uid="{00000000-0004-0000-0000-000004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6441-44E6-594C-8A4B-56D6BCB23285}"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3AA5-E911-0340-9E34-749446F87CC5}">
  <dimension ref="A1:AI1000"/>
  <sheetViews>
    <sheetView workbookViewId="0">
      <selection activeCell="E14" sqref="E1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78DC-3A0C-2141-8E47-239D7DCE1F25}"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5949694339479.1123</v>
      </c>
      <c r="C2" s="57">
        <v>6072653552545.8271</v>
      </c>
      <c r="D2" s="57">
        <v>6195612765612.541</v>
      </c>
      <c r="E2" s="57">
        <v>6298116404544.1914</v>
      </c>
      <c r="F2" s="57">
        <v>6378497119306.0303</v>
      </c>
      <c r="G2" s="57">
        <v>6455475877718.0762</v>
      </c>
      <c r="H2" s="57">
        <v>6540866376935.7256</v>
      </c>
      <c r="I2" s="57">
        <v>6613441357246.8105</v>
      </c>
      <c r="J2" s="57">
        <v>6672862908330.2178</v>
      </c>
      <c r="K2" s="57">
        <v>6734512954150.877</v>
      </c>
      <c r="L2" s="57">
        <v>6790610628430.5693</v>
      </c>
      <c r="M2" s="57">
        <v>6843406265495.2324</v>
      </c>
      <c r="N2" s="57">
        <v>6914508750753.7422</v>
      </c>
      <c r="O2" s="57">
        <v>6960880254706.6436</v>
      </c>
      <c r="P2" s="57">
        <v>7006878000041.1973</v>
      </c>
      <c r="Q2" s="57">
        <v>7049480111647.2119</v>
      </c>
      <c r="R2" s="57">
        <v>7091380689813.4912</v>
      </c>
      <c r="S2" s="57">
        <v>7140410662947.2383</v>
      </c>
      <c r="T2" s="57">
        <v>7188836825751.0752</v>
      </c>
      <c r="U2" s="57">
        <v>7237426918196.8564</v>
      </c>
      <c r="V2" s="57">
        <v>7282290742433.8584</v>
      </c>
      <c r="W2" s="57">
        <v>7320456437216.5947</v>
      </c>
      <c r="X2" s="57">
        <v>7361993126810.6826</v>
      </c>
      <c r="Y2" s="57">
        <v>7404295300021.3311</v>
      </c>
      <c r="Z2" s="57">
        <v>7444926044865.2041</v>
      </c>
      <c r="AA2" s="57">
        <v>7485641396999.6172</v>
      </c>
      <c r="AB2" s="57">
        <v>7525346239811.6777</v>
      </c>
      <c r="AC2" s="57">
        <v>7563807951516.6719</v>
      </c>
      <c r="AD2" s="57">
        <v>7602989718080.5381</v>
      </c>
      <c r="AE2" s="57">
        <v>7643972345755.8564</v>
      </c>
      <c r="AF2" s="57">
        <v>7684980951682.248</v>
      </c>
      <c r="AG2" s="57"/>
    </row>
    <row r="3" spans="1:35" ht="14" customHeight="1" x14ac:dyDescent="0.15">
      <c r="A3" s="48" t="s">
        <v>190</v>
      </c>
      <c r="B3">
        <v>312195512327.01202</v>
      </c>
      <c r="C3">
        <v>322340376558.29358</v>
      </c>
      <c r="D3">
        <v>332485240789.57532</v>
      </c>
      <c r="E3">
        <v>341288687779.07239</v>
      </c>
      <c r="F3">
        <v>339570999404.15808</v>
      </c>
      <c r="G3">
        <v>342909227172.02039</v>
      </c>
      <c r="H3">
        <v>345675796827.76508</v>
      </c>
      <c r="I3">
        <v>345805811173.55212</v>
      </c>
      <c r="J3">
        <v>348647344954.09741</v>
      </c>
      <c r="K3">
        <v>348959431058.3739</v>
      </c>
      <c r="L3">
        <v>349562831522.9494</v>
      </c>
      <c r="M3">
        <v>350118897795.16608</v>
      </c>
      <c r="N3">
        <v>349947067990.96301</v>
      </c>
      <c r="O3">
        <v>350738223263.45782</v>
      </c>
      <c r="P3">
        <v>348031623094.41718</v>
      </c>
      <c r="Q3">
        <v>346745753552.9212</v>
      </c>
      <c r="R3">
        <v>345140904589.16638</v>
      </c>
      <c r="S3">
        <v>344355042541.77362</v>
      </c>
      <c r="T3">
        <v>344804511124.91632</v>
      </c>
      <c r="U3">
        <v>345051345849.48932</v>
      </c>
      <c r="V3">
        <v>345955049298.10797</v>
      </c>
      <c r="W3">
        <v>347059931563.3288</v>
      </c>
      <c r="X3">
        <v>348102564322.81201</v>
      </c>
      <c r="Y3">
        <v>348175029718.99988</v>
      </c>
      <c r="Z3">
        <v>348858088065.25311</v>
      </c>
      <c r="AA3">
        <v>349407336944.57471</v>
      </c>
      <c r="AB3">
        <v>349644271944.3584</v>
      </c>
      <c r="AC3">
        <v>348783043482.52441</v>
      </c>
      <c r="AD3">
        <v>348024735442.48633</v>
      </c>
      <c r="AE3">
        <v>348823884380.12097</v>
      </c>
      <c r="AF3">
        <v>350866201230.4162</v>
      </c>
    </row>
    <row r="4" spans="1:35" ht="14" customHeight="1" x14ac:dyDescent="0.15">
      <c r="A4" s="48" t="s">
        <v>136</v>
      </c>
      <c r="B4">
        <v>2919980872791.0229</v>
      </c>
      <c r="C4">
        <v>3014866315863.5542</v>
      </c>
      <c r="D4">
        <v>3109751758936.084</v>
      </c>
      <c r="E4">
        <v>3192090856741.6782</v>
      </c>
      <c r="F4">
        <v>3176025227986.2222</v>
      </c>
      <c r="G4">
        <v>3207247846013.375</v>
      </c>
      <c r="H4">
        <v>3233123715970.0088</v>
      </c>
      <c r="I4">
        <v>3234339746911.8281</v>
      </c>
      <c r="J4">
        <v>3260916760228.6968</v>
      </c>
      <c r="K4">
        <v>3263835717802.2979</v>
      </c>
      <c r="L4">
        <v>3269479353747.1621</v>
      </c>
      <c r="M4">
        <v>3274680270527.7222</v>
      </c>
      <c r="N4">
        <v>3273073137427.3481</v>
      </c>
      <c r="O4">
        <v>3280472853861.0449</v>
      </c>
      <c r="P4">
        <v>3255157881634.2412</v>
      </c>
      <c r="Q4">
        <v>3243131076898.688</v>
      </c>
      <c r="R4">
        <v>3228120841027.731</v>
      </c>
      <c r="S4">
        <v>3220770632403.8608</v>
      </c>
      <c r="T4">
        <v>3224974535451.3931</v>
      </c>
      <c r="U4">
        <v>3227283193475.083</v>
      </c>
      <c r="V4">
        <v>3235735578856.8359</v>
      </c>
      <c r="W4">
        <v>3246069600179.1909</v>
      </c>
      <c r="X4">
        <v>3255821398635.0488</v>
      </c>
      <c r="Y4">
        <v>3256499171256.542</v>
      </c>
      <c r="Z4">
        <v>3262887851513.9639</v>
      </c>
      <c r="AA4">
        <v>3268025004864.0132</v>
      </c>
      <c r="AB4">
        <v>3270241070246.5879</v>
      </c>
      <c r="AC4">
        <v>3262185955626.54</v>
      </c>
      <c r="AD4">
        <v>3255093461067.312</v>
      </c>
      <c r="AE4">
        <v>3262567942667.0361</v>
      </c>
      <c r="AF4">
        <v>3281669838445.7109</v>
      </c>
    </row>
    <row r="5" spans="1:35" ht="14" customHeight="1" x14ac:dyDescent="0.15">
      <c r="A5" s="48" t="s">
        <v>191</v>
      </c>
      <c r="B5">
        <v>591271200676.7865</v>
      </c>
      <c r="C5">
        <v>610484692920.87061</v>
      </c>
      <c r="D5">
        <v>629698185164.95471</v>
      </c>
      <c r="E5">
        <v>646371149592.84216</v>
      </c>
      <c r="F5">
        <v>643117996912.15808</v>
      </c>
      <c r="G5">
        <v>649440310534.55591</v>
      </c>
      <c r="H5">
        <v>654679953314.5415</v>
      </c>
      <c r="I5">
        <v>654926189199.75867</v>
      </c>
      <c r="J5">
        <v>660307807524.96643</v>
      </c>
      <c r="K5">
        <v>660898871516.2926</v>
      </c>
      <c r="L5">
        <v>662041659618.91211</v>
      </c>
      <c r="M5">
        <v>663094800869.97876</v>
      </c>
      <c r="N5">
        <v>662769370136.25037</v>
      </c>
      <c r="O5">
        <v>664267749547.29004</v>
      </c>
      <c r="P5">
        <v>659141683769.55945</v>
      </c>
      <c r="Q5">
        <v>656706358475.97314</v>
      </c>
      <c r="R5">
        <v>653666913845.16675</v>
      </c>
      <c r="S5">
        <v>652178559342.99963</v>
      </c>
      <c r="T5">
        <v>653029813824.01501</v>
      </c>
      <c r="U5">
        <v>653497297366.23242</v>
      </c>
      <c r="V5">
        <v>655208833253.27246</v>
      </c>
      <c r="W5">
        <v>657301384355.92676</v>
      </c>
      <c r="X5">
        <v>659276040298.19043</v>
      </c>
      <c r="Y5">
        <v>659413283468.31873</v>
      </c>
      <c r="Z5">
        <v>660706936684.25085</v>
      </c>
      <c r="AA5">
        <v>661747166384.94775</v>
      </c>
      <c r="AB5">
        <v>662195900707.74524</v>
      </c>
      <c r="AC5">
        <v>660564808758.69678</v>
      </c>
      <c r="AD5">
        <v>659128639154.67456</v>
      </c>
      <c r="AE5">
        <v>660642157873.61108</v>
      </c>
      <c r="AF5">
        <v>664510128707.77075</v>
      </c>
    </row>
    <row r="6" spans="1:35" ht="14" customHeight="1" x14ac:dyDescent="0.15">
      <c r="A6" s="48" t="s">
        <v>192</v>
      </c>
      <c r="B6">
        <v>523029120676.47479</v>
      </c>
      <c r="C6">
        <v>512589175067.47931</v>
      </c>
      <c r="D6">
        <v>502149229458.4837</v>
      </c>
      <c r="E6">
        <v>500824476749.41449</v>
      </c>
      <c r="F6">
        <v>481382375872.53448</v>
      </c>
      <c r="G6">
        <v>482483377281.99463</v>
      </c>
      <c r="H6">
        <v>486106159022.07233</v>
      </c>
      <c r="I6">
        <v>490540190280.92389</v>
      </c>
      <c r="J6">
        <v>491029152406.36798</v>
      </c>
      <c r="K6">
        <v>491838077960.66742</v>
      </c>
      <c r="L6">
        <v>493277169721.88422</v>
      </c>
      <c r="M6">
        <v>493472661613.48291</v>
      </c>
      <c r="N6">
        <v>495010754261.31531</v>
      </c>
      <c r="O6">
        <v>496983707141.62451</v>
      </c>
      <c r="P6">
        <v>498262166478.36078</v>
      </c>
      <c r="Q6">
        <v>499164050611.64203</v>
      </c>
      <c r="R6">
        <v>499762889777.44263</v>
      </c>
      <c r="S6">
        <v>500168189181.8031</v>
      </c>
      <c r="T6">
        <v>501559779109.16028</v>
      </c>
      <c r="U6">
        <v>504460179731.97058</v>
      </c>
      <c r="V6">
        <v>505890533386.76318</v>
      </c>
      <c r="W6">
        <v>508694164128.85352</v>
      </c>
      <c r="X6">
        <v>512556593085.54608</v>
      </c>
      <c r="Y6">
        <v>514034076739.88239</v>
      </c>
      <c r="Z6">
        <v>514898126731.51801</v>
      </c>
      <c r="AA6">
        <v>517028551444.62231</v>
      </c>
      <c r="AB6">
        <v>518334619479.31622</v>
      </c>
      <c r="AC6">
        <v>520774596260.42981</v>
      </c>
      <c r="AD6">
        <v>524106603565.45251</v>
      </c>
      <c r="AE6">
        <v>527294525073.05353</v>
      </c>
      <c r="AF6">
        <v>530154209838.26978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100201052537.78979</v>
      </c>
      <c r="C8">
        <v>100129338903.22301</v>
      </c>
      <c r="D8">
        <v>100057625268.6563</v>
      </c>
      <c r="E8">
        <v>97245994495.477554</v>
      </c>
      <c r="F8">
        <v>97778452746.210098</v>
      </c>
      <c r="G8">
        <v>101709866195.04649</v>
      </c>
      <c r="H8">
        <v>103294459692.2679</v>
      </c>
      <c r="I8">
        <v>104085548232.0349</v>
      </c>
      <c r="J8">
        <v>102710398044.5248</v>
      </c>
      <c r="K8">
        <v>102899651387.1624</v>
      </c>
      <c r="L8">
        <v>103603847018.81841</v>
      </c>
      <c r="M8">
        <v>104222486745.0432</v>
      </c>
      <c r="N8">
        <v>104481485016.4666</v>
      </c>
      <c r="O8">
        <v>103456715393.63609</v>
      </c>
      <c r="P8">
        <v>101751251947.72391</v>
      </c>
      <c r="Q8">
        <v>100153006303.87241</v>
      </c>
      <c r="R8">
        <v>99444259956.673035</v>
      </c>
      <c r="S8">
        <v>100363884744.9006</v>
      </c>
      <c r="T8">
        <v>102261508594.3231</v>
      </c>
      <c r="U8">
        <v>103641111368.7395</v>
      </c>
      <c r="V8">
        <v>103770052397.8279</v>
      </c>
      <c r="W8">
        <v>104960279168.8105</v>
      </c>
      <c r="X8">
        <v>106016290496.463</v>
      </c>
      <c r="Y8">
        <v>104523116090.7366</v>
      </c>
      <c r="Z8">
        <v>104373151001.15939</v>
      </c>
      <c r="AA8">
        <v>105441232151.16949</v>
      </c>
      <c r="AB8">
        <v>106997147554.21201</v>
      </c>
      <c r="AC8">
        <v>108466255911.701</v>
      </c>
      <c r="AD8">
        <v>109569050067.0688</v>
      </c>
      <c r="AE8">
        <v>110482087970.5341</v>
      </c>
      <c r="AF8">
        <v>111860746256.81889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910919828266.79773</v>
      </c>
      <c r="C14">
        <v>1248648495272.231</v>
      </c>
      <c r="D14">
        <v>1586377162277.6641</v>
      </c>
      <c r="E14">
        <v>1600349478307.292</v>
      </c>
      <c r="F14">
        <v>1615625173330.042</v>
      </c>
      <c r="G14">
        <v>1629035974034.843</v>
      </c>
      <c r="H14">
        <v>1640380828725.4221</v>
      </c>
      <c r="I14">
        <v>1650572821293.637</v>
      </c>
      <c r="J14">
        <v>1658331295938.47</v>
      </c>
      <c r="K14">
        <v>1665067071566.4661</v>
      </c>
      <c r="L14">
        <v>1670411527505.752</v>
      </c>
      <c r="M14">
        <v>1673986681906.1689</v>
      </c>
      <c r="N14">
        <v>1675390314845.9839</v>
      </c>
      <c r="O14">
        <v>1674599392388.5869</v>
      </c>
      <c r="P14">
        <v>1671684570066.343</v>
      </c>
      <c r="Q14">
        <v>1668065289945.8779</v>
      </c>
      <c r="R14">
        <v>1664770737835.6201</v>
      </c>
      <c r="S14">
        <v>1661552939618.6851</v>
      </c>
      <c r="T14">
        <v>1658787546561.4241</v>
      </c>
      <c r="U14">
        <v>1655976551747.7061</v>
      </c>
      <c r="V14">
        <v>1654388841530.334</v>
      </c>
      <c r="W14">
        <v>1652883944724.179</v>
      </c>
      <c r="X14">
        <v>1651341680891.011</v>
      </c>
      <c r="Y14">
        <v>1650100411956.3</v>
      </c>
      <c r="Z14">
        <v>1648991054064.97</v>
      </c>
      <c r="AA14">
        <v>1648020832026.8169</v>
      </c>
      <c r="AB14">
        <v>1647239154218.5139</v>
      </c>
      <c r="AC14">
        <v>1646539124529.5239</v>
      </c>
      <c r="AD14">
        <v>1645901632172.6431</v>
      </c>
      <c r="AE14">
        <v>1645331765589.1809</v>
      </c>
      <c r="AF14">
        <v>1645000240042.874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19730111341245.012</v>
      </c>
      <c r="C26">
        <v>19699714320937.648</v>
      </c>
      <c r="D26">
        <v>19669317300630.289</v>
      </c>
      <c r="E26">
        <v>19532298065250.801</v>
      </c>
      <c r="F26">
        <v>20203893734212.281</v>
      </c>
      <c r="G26">
        <v>20505183502984.898</v>
      </c>
      <c r="H26">
        <v>20714195391495.109</v>
      </c>
      <c r="I26">
        <v>20816163851285.34</v>
      </c>
      <c r="J26">
        <v>20872748594141.789</v>
      </c>
      <c r="K26">
        <v>21015982915504</v>
      </c>
      <c r="L26">
        <v>21198229807446.121</v>
      </c>
      <c r="M26">
        <v>21360210502561.648</v>
      </c>
      <c r="N26">
        <v>21501549815022.309</v>
      </c>
      <c r="O26">
        <v>21741397177519.859</v>
      </c>
      <c r="P26">
        <v>21963413064997.148</v>
      </c>
      <c r="Q26">
        <v>22181841759742.422</v>
      </c>
      <c r="R26">
        <v>22404616505363.68</v>
      </c>
      <c r="S26">
        <v>22662784928142.648</v>
      </c>
      <c r="T26">
        <v>22940418435205.371</v>
      </c>
      <c r="U26">
        <v>23208837080804.09</v>
      </c>
      <c r="V26">
        <v>23474021088865.941</v>
      </c>
      <c r="W26">
        <v>23732240232749.18</v>
      </c>
      <c r="X26">
        <v>23972733547500.41</v>
      </c>
      <c r="Y26">
        <v>24235585472776.789</v>
      </c>
      <c r="Z26">
        <v>24499004271674.109</v>
      </c>
      <c r="AA26">
        <v>24767849724287.379</v>
      </c>
      <c r="AB26">
        <v>25045755491318.18</v>
      </c>
      <c r="AC26">
        <v>25294168746267.672</v>
      </c>
      <c r="AD26">
        <v>25536368725289.461</v>
      </c>
      <c r="AE26">
        <v>25800039863658.762</v>
      </c>
      <c r="AF26">
        <v>26111383943996.77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D18E-F6D2-FB4E-A496-1FE6C506F036}">
  <dimension ref="A1:AI1000"/>
  <sheetViews>
    <sheetView workbookViewId="0">
      <selection activeCell="B15" sqref="B15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1</v>
      </c>
      <c r="S2" s="57">
        <v>1</v>
      </c>
      <c r="T2" s="57">
        <v>1</v>
      </c>
      <c r="U2" s="57">
        <v>1</v>
      </c>
      <c r="V2" s="57">
        <v>1</v>
      </c>
      <c r="W2" s="57">
        <v>1</v>
      </c>
      <c r="X2" s="57">
        <v>1</v>
      </c>
      <c r="Y2" s="57">
        <v>1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1</v>
      </c>
      <c r="AF2" s="57">
        <v>1</v>
      </c>
      <c r="AG2" s="57"/>
    </row>
    <row r="3" spans="1:35" ht="14" customHeight="1" x14ac:dyDescent="0.15">
      <c r="A3" s="48" t="s">
        <v>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ht="14" customHeight="1" x14ac:dyDescent="0.15">
      <c r="A4" s="48" t="s">
        <v>136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ht="14" customHeight="1" x14ac:dyDescent="0.15">
      <c r="A5" s="48" t="s">
        <v>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15">
      <c r="A6" s="48" t="s">
        <v>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15">
      <c r="A7" s="48" t="s">
        <v>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15">
      <c r="A8" s="48" t="s">
        <v>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15">
      <c r="A9" s="48" t="s">
        <v>195</v>
      </c>
      <c r="B9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7">
        <v>1</v>
      </c>
      <c r="AG9" s="57"/>
    </row>
    <row r="10" spans="1:35" ht="14" customHeight="1" x14ac:dyDescent="0.15">
      <c r="A10" s="48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15">
      <c r="A11" s="48" t="s">
        <v>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15">
      <c r="A12" s="48" t="s">
        <v>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15">
      <c r="A13" s="48" t="s">
        <v>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15">
      <c r="A14" s="48" t="s">
        <v>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15">
      <c r="A15" s="48" t="s">
        <v>200</v>
      </c>
      <c r="B15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1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>
        <v>1</v>
      </c>
      <c r="AB15" s="57">
        <v>1</v>
      </c>
      <c r="AC15" s="57">
        <v>1</v>
      </c>
      <c r="AD15" s="57">
        <v>1</v>
      </c>
      <c r="AE15" s="57">
        <v>1</v>
      </c>
      <c r="AF15" s="57">
        <v>1</v>
      </c>
      <c r="AG15" s="57"/>
    </row>
    <row r="16" spans="1:35" ht="14" customHeight="1" x14ac:dyDescent="0.15">
      <c r="A16" s="48" t="s">
        <v>201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15">
      <c r="A17" s="48" t="s">
        <v>202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15">
      <c r="A18" s="48" t="s">
        <v>203</v>
      </c>
      <c r="B18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/>
    </row>
    <row r="19" spans="1:33" ht="14" customHeight="1" x14ac:dyDescent="0.15">
      <c r="A19" s="48" t="s">
        <v>204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15">
      <c r="A20" s="48" t="s">
        <v>205</v>
      </c>
      <c r="B20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1</v>
      </c>
      <c r="S20" s="57">
        <v>1</v>
      </c>
      <c r="T20" s="57">
        <v>1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7">
        <v>1</v>
      </c>
      <c r="AG20" s="57"/>
    </row>
    <row r="21" spans="1:33" ht="14" customHeight="1" x14ac:dyDescent="0.15">
      <c r="A21" s="48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15">
      <c r="A22" s="48" t="s">
        <v>207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15">
      <c r="A23" s="48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ht="14" customHeight="1" x14ac:dyDescent="0.15">
      <c r="A24" s="48" t="s">
        <v>209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3" ht="14" customHeight="1" x14ac:dyDescent="0.15">
      <c r="A25" s="48" t="s">
        <v>210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15">
      <c r="A26" s="48" t="s">
        <v>211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8321-C08E-7D43-B99F-1DAA86B270E0}">
  <dimension ref="A1:AI1000"/>
  <sheetViews>
    <sheetView workbookViewId="0">
      <selection activeCell="A16" sqref="A16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1</v>
      </c>
      <c r="S2" s="57">
        <v>1</v>
      </c>
      <c r="T2" s="57">
        <v>1</v>
      </c>
      <c r="U2" s="57">
        <v>1</v>
      </c>
      <c r="V2" s="57">
        <v>1</v>
      </c>
      <c r="W2" s="57">
        <v>1</v>
      </c>
      <c r="X2" s="57">
        <v>1</v>
      </c>
      <c r="Y2" s="57">
        <v>1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1</v>
      </c>
      <c r="AF2" s="57">
        <v>1</v>
      </c>
      <c r="AG2" s="57"/>
    </row>
    <row r="3" spans="1:35" ht="14" customHeight="1" x14ac:dyDescent="0.15">
      <c r="A3" s="48" t="s">
        <v>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ht="14" customHeight="1" x14ac:dyDescent="0.15">
      <c r="A4" s="48" t="s">
        <v>136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ht="14" customHeight="1" x14ac:dyDescent="0.15">
      <c r="A5" s="48" t="s">
        <v>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15">
      <c r="A6" s="48" t="s">
        <v>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15">
      <c r="A7" s="48" t="s">
        <v>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15">
      <c r="A8" s="48" t="s">
        <v>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15">
      <c r="A9" s="48" t="s">
        <v>195</v>
      </c>
      <c r="B9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7">
        <v>1</v>
      </c>
      <c r="AG9" s="57"/>
    </row>
    <row r="10" spans="1:35" ht="14" customHeight="1" x14ac:dyDescent="0.15">
      <c r="A10" s="48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15">
      <c r="A11" s="48" t="s">
        <v>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15">
      <c r="A12" s="48" t="s">
        <v>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15">
      <c r="A13" s="48" t="s">
        <v>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15">
      <c r="A14" s="48" t="s">
        <v>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15">
      <c r="A15" s="48" t="s">
        <v>200</v>
      </c>
      <c r="B15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1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>
        <v>1</v>
      </c>
      <c r="AB15" s="57">
        <v>1</v>
      </c>
      <c r="AC15" s="57">
        <v>1</v>
      </c>
      <c r="AD15" s="57">
        <v>1</v>
      </c>
      <c r="AE15" s="57">
        <v>1</v>
      </c>
      <c r="AF15" s="57">
        <v>1</v>
      </c>
      <c r="AG15" s="57"/>
    </row>
    <row r="16" spans="1:35" ht="14" customHeight="1" x14ac:dyDescent="0.15">
      <c r="A16" s="48" t="s">
        <v>201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15">
      <c r="A17" s="48" t="s">
        <v>202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15">
      <c r="A18" s="48" t="s">
        <v>203</v>
      </c>
      <c r="B18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/>
    </row>
    <row r="19" spans="1:33" ht="14" customHeight="1" x14ac:dyDescent="0.15">
      <c r="A19" s="48" t="s">
        <v>204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15">
      <c r="A20" s="48" t="s">
        <v>205</v>
      </c>
      <c r="B20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1</v>
      </c>
      <c r="S20" s="57">
        <v>1</v>
      </c>
      <c r="T20" s="57">
        <v>1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7">
        <v>1</v>
      </c>
      <c r="AG20" s="57"/>
    </row>
    <row r="21" spans="1:33" ht="14" customHeight="1" x14ac:dyDescent="0.15">
      <c r="A21" s="48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15">
      <c r="A22" s="48" t="s">
        <v>207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15">
      <c r="A23" s="48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ht="14" customHeight="1" x14ac:dyDescent="0.15">
      <c r="A24" s="48" t="s">
        <v>209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3" ht="14" customHeight="1" x14ac:dyDescent="0.15">
      <c r="A25" s="48" t="s">
        <v>210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15">
      <c r="A26" s="48" t="s">
        <v>211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1212-0662-B44F-8E5E-077815457838}"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3518827313256.8481</v>
      </c>
      <c r="C2" s="57">
        <v>3556737488574.3052</v>
      </c>
      <c r="D2" s="57">
        <v>3594647663891.7632</v>
      </c>
      <c r="E2" s="57">
        <v>3650582289993.0278</v>
      </c>
      <c r="F2" s="57">
        <v>3694352933699.3848</v>
      </c>
      <c r="G2" s="57">
        <v>3734462289157.5122</v>
      </c>
      <c r="H2" s="57">
        <v>3779992863482.0142</v>
      </c>
      <c r="I2" s="57">
        <v>3817240341434.645</v>
      </c>
      <c r="J2" s="57">
        <v>3846619522810.2612</v>
      </c>
      <c r="K2" s="57">
        <v>3878340894543.812</v>
      </c>
      <c r="L2" s="57">
        <v>3908255936948.647</v>
      </c>
      <c r="M2" s="57">
        <v>3935531740096.6572</v>
      </c>
      <c r="N2" s="57">
        <v>3967336571938.1328</v>
      </c>
      <c r="O2" s="57">
        <v>3997657076824.605</v>
      </c>
      <c r="P2" s="57">
        <v>4026301902803.521</v>
      </c>
      <c r="Q2" s="57">
        <v>4053233466739.4058</v>
      </c>
      <c r="R2" s="57">
        <v>4080523536726.2998</v>
      </c>
      <c r="S2" s="57">
        <v>4108379116860.2979</v>
      </c>
      <c r="T2" s="57">
        <v>4136192436206.73</v>
      </c>
      <c r="U2" s="57">
        <v>4164639325538.2231</v>
      </c>
      <c r="V2" s="57">
        <v>4191957407464.7681</v>
      </c>
      <c r="W2" s="57">
        <v>4217312944473.6519</v>
      </c>
      <c r="X2" s="57">
        <v>4244853916522.4399</v>
      </c>
      <c r="Y2" s="57">
        <v>4273354904699.4878</v>
      </c>
      <c r="Z2" s="57">
        <v>4301197315443.7461</v>
      </c>
      <c r="AA2" s="57">
        <v>4329263731750.3628</v>
      </c>
      <c r="AB2" s="57">
        <v>4356940337718.8848</v>
      </c>
      <c r="AC2" s="57">
        <v>4383942714111.0752</v>
      </c>
      <c r="AD2" s="57">
        <v>4411256118385.5264</v>
      </c>
      <c r="AE2" s="57">
        <v>4439648944853.4023</v>
      </c>
      <c r="AF2" s="57">
        <v>4467862779164.834</v>
      </c>
      <c r="AG2" s="57"/>
    </row>
    <row r="3" spans="1:35" ht="14" customHeight="1" x14ac:dyDescent="0.15">
      <c r="A3" s="48" t="s">
        <v>190</v>
      </c>
      <c r="B3">
        <v>698804800625.9469</v>
      </c>
      <c r="C3">
        <v>711513889027.67517</v>
      </c>
      <c r="D3">
        <v>724222977429.40344</v>
      </c>
      <c r="E3">
        <v>740368769621.65857</v>
      </c>
      <c r="F3">
        <v>739866839286.64502</v>
      </c>
      <c r="G3">
        <v>746982569616.99109</v>
      </c>
      <c r="H3">
        <v>750786312138.76355</v>
      </c>
      <c r="I3">
        <v>749233440136.58264</v>
      </c>
      <c r="J3">
        <v>754393495087.18286</v>
      </c>
      <c r="K3">
        <v>755247006078.84717</v>
      </c>
      <c r="L3">
        <v>755894222212.69397</v>
      </c>
      <c r="M3">
        <v>757054421787.21973</v>
      </c>
      <c r="N3">
        <v>757116499781.07678</v>
      </c>
      <c r="O3">
        <v>759406806020.33301</v>
      </c>
      <c r="P3">
        <v>755863695347.24915</v>
      </c>
      <c r="Q3">
        <v>754480455332.18848</v>
      </c>
      <c r="R3">
        <v>752807224454.22827</v>
      </c>
      <c r="S3">
        <v>752781030763.57935</v>
      </c>
      <c r="T3">
        <v>755115645151.00842</v>
      </c>
      <c r="U3">
        <v>757071317339.90405</v>
      </c>
      <c r="V3">
        <v>760631030007.4386</v>
      </c>
      <c r="W3">
        <v>764842001616.23279</v>
      </c>
      <c r="X3">
        <v>768849993660.73877</v>
      </c>
      <c r="Y3">
        <v>770901873178.99878</v>
      </c>
      <c r="Z3">
        <v>774028552352.60742</v>
      </c>
      <c r="AA3">
        <v>776777505041.672</v>
      </c>
      <c r="AB3">
        <v>778725190532.10327</v>
      </c>
      <c r="AC3">
        <v>778082307573.05261</v>
      </c>
      <c r="AD3">
        <v>777284642844.48181</v>
      </c>
      <c r="AE3">
        <v>780246026396.61658</v>
      </c>
      <c r="AF3">
        <v>786340901587.88989</v>
      </c>
    </row>
    <row r="4" spans="1:35" s="75" customFormat="1" ht="14" customHeight="1" x14ac:dyDescent="0.15">
      <c r="A4" s="75" t="s">
        <v>136</v>
      </c>
      <c r="B4" s="76">
        <f>('BIFUbC-electricity-old'!B4*(1+'Inds Energy Calibration'!$H$15)) + ('BIFUbC-electricity-old'!B4*(1+'Inds Energy Calibration'!$H$15))*'Inds Energy Calibration'!$B$19</f>
        <v>5804001994585.1787</v>
      </c>
      <c r="C4" s="76">
        <f>('BIFUbC-electricity-old'!C4*(1+'Inds Energy Calibration'!$H$15)) + ('BIFUbC-electricity-old'!C4*(1+'Inds Energy Calibration'!$H$15))*'Inds Energy Calibration'!$B$19</f>
        <v>5909558760032.293</v>
      </c>
      <c r="D4" s="76">
        <f>('BIFUbC-electricity-old'!D4*(1+'Inds Energy Calibration'!$H$15)) + ('BIFUbC-electricity-old'!D4*(1+'Inds Energy Calibration'!$H$15))*'Inds Energy Calibration'!$B$19</f>
        <v>6015115525479.4062</v>
      </c>
      <c r="E4" s="76">
        <f>('BIFUbC-electricity-old'!E4*(1+'Inds Energy Calibration'!$H$15)) + ('BIFUbC-electricity-old'!E4*(1+'Inds Energy Calibration'!$H$15))*'Inds Energy Calibration'!$B$19</f>
        <v>6149216221416.3359</v>
      </c>
      <c r="F4" s="76">
        <f>('BIFUbC-electricity-old'!F4*(1+'Inds Energy Calibration'!$H$15)) + ('BIFUbC-electricity-old'!F4*(1+'Inds Energy Calibration'!$H$15))*'Inds Energy Calibration'!$B$19</f>
        <v>6145047382474.543</v>
      </c>
      <c r="G4" s="76">
        <f>('BIFUbC-electricity-old'!G4*(1+'Inds Energy Calibration'!$H$15)) + ('BIFUbC-electricity-old'!G4*(1+'Inds Energy Calibration'!$H$15))*'Inds Energy Calibration'!$B$19</f>
        <v>6204147882346.9902</v>
      </c>
      <c r="H4" s="76">
        <f>('BIFUbC-electricity-old'!H4*(1+'Inds Energy Calibration'!$H$15)) + ('BIFUbC-electricity-old'!H4*(1+'Inds Energy Calibration'!$H$15))*'Inds Energy Calibration'!$B$19</f>
        <v>6235740294367.457</v>
      </c>
      <c r="I4" s="76">
        <f>('BIFUbC-electricity-old'!I4*(1+'Inds Energy Calibration'!$H$15)) + ('BIFUbC-electricity-old'!I4*(1+'Inds Energy Calibration'!$H$15))*'Inds Energy Calibration'!$B$19</f>
        <v>6222842741016.4785</v>
      </c>
      <c r="J4" s="76">
        <f>('BIFUbC-electricity-old'!J4*(1+'Inds Energy Calibration'!$H$15)) + ('BIFUbC-electricity-old'!J4*(1+'Inds Energy Calibration'!$H$15))*'Inds Energy Calibration'!$B$19</f>
        <v>6265700158708.2666</v>
      </c>
      <c r="K4" s="76">
        <f>('BIFUbC-electricity-old'!K4*(1+'Inds Energy Calibration'!$H$15)) + ('BIFUbC-electricity-old'!K4*(1+'Inds Energy Calibration'!$H$15))*'Inds Energy Calibration'!$B$19</f>
        <v>6272789090400.7549</v>
      </c>
      <c r="L4" s="76">
        <f>('BIFUbC-electricity-old'!L4*(1+'Inds Energy Calibration'!$H$15)) + ('BIFUbC-electricity-old'!L4*(1+'Inds Energy Calibration'!$H$15))*'Inds Energy Calibration'!$B$19</f>
        <v>6278164616911.748</v>
      </c>
      <c r="M4" s="76">
        <f>('BIFUbC-electricity-old'!M4*(1+'Inds Energy Calibration'!$H$15)) + ('BIFUbC-electricity-old'!M4*(1+'Inds Energy Calibration'!$H$15))*'Inds Energy Calibration'!$B$19</f>
        <v>6287800785178.8125</v>
      </c>
      <c r="N4" s="76">
        <f>('BIFUbC-electricity-old'!N4*(1+'Inds Energy Calibration'!$H$15)) + ('BIFUbC-electricity-old'!N4*(1+'Inds Energy Calibration'!$H$15))*'Inds Energy Calibration'!$B$19</f>
        <v>6288316380950.1113</v>
      </c>
      <c r="O4" s="76">
        <f>('BIFUbC-electricity-old'!O4*(1+'Inds Energy Calibration'!$H$15)) + ('BIFUbC-electricity-old'!O4*(1+'Inds Energy Calibration'!$H$15))*'Inds Energy Calibration'!$B$19</f>
        <v>6307338777431.8574</v>
      </c>
      <c r="P4" s="76">
        <f>('BIFUbC-electricity-old'!P4*(1+'Inds Energy Calibration'!$H$15)) + ('BIFUbC-electricity-old'!P4*(1+'Inds Energy Calibration'!$H$15))*'Inds Energy Calibration'!$B$19</f>
        <v>6277911072591.8301</v>
      </c>
      <c r="Q4" s="76">
        <f>('BIFUbC-electricity-old'!Q4*(1+'Inds Energy Calibration'!$H$15)) + ('BIFUbC-electricity-old'!Q4*(1+'Inds Energy Calibration'!$H$15))*'Inds Energy Calibration'!$B$19</f>
        <v>6266422416819.5586</v>
      </c>
      <c r="R4" s="76">
        <f>('BIFUbC-electricity-old'!R4*(1+'Inds Energy Calibration'!$H$15)) + ('BIFUbC-electricity-old'!R4*(1+'Inds Energy Calibration'!$H$15))*'Inds Energy Calibration'!$B$19</f>
        <v>6252525209266.9141</v>
      </c>
      <c r="S4" s="76">
        <f>('BIFUbC-electricity-old'!S4*(1+'Inds Energy Calibration'!$H$15)) + ('BIFUbC-electricity-old'!S4*(1+'Inds Energy Calibration'!$H$15))*'Inds Energy Calibration'!$B$19</f>
        <v>6252307654618.4121</v>
      </c>
      <c r="T4" s="76">
        <f>('BIFUbC-electricity-old'!T4*(1+'Inds Energy Calibration'!$H$15)) + ('BIFUbC-electricity-old'!T4*(1+'Inds Energy Calibration'!$H$15))*'Inds Energy Calibration'!$B$19</f>
        <v>6271698057416.2871</v>
      </c>
      <c r="U4" s="76">
        <f>('BIFUbC-electricity-old'!U4*(1+'Inds Energy Calibration'!$H$15)) + ('BIFUbC-electricity-old'!U4*(1+'Inds Energy Calibration'!$H$15))*'Inds Energy Calibration'!$B$19</f>
        <v>6287941113094.9805</v>
      </c>
      <c r="V4" s="76">
        <f>('BIFUbC-electricity-old'!V4*(1+'Inds Energy Calibration'!$H$15)) + ('BIFUbC-electricity-old'!V4*(1+'Inds Energy Calibration'!$H$15))*'Inds Energy Calibration'!$B$19</f>
        <v>6317506707670.1953</v>
      </c>
      <c r="W4" s="76">
        <f>('BIFUbC-electricity-old'!W4*(1+'Inds Energy Calibration'!$H$15)) + ('BIFUbC-electricity-old'!W4*(1+'Inds Energy Calibration'!$H$15))*'Inds Energy Calibration'!$B$19</f>
        <v>6352481406748.8086</v>
      </c>
      <c r="X4" s="76">
        <f>('BIFUbC-electricity-old'!X4*(1+'Inds Energy Calibration'!$H$15)) + ('BIFUbC-electricity-old'!X4*(1+'Inds Energy Calibration'!$H$15))*'Inds Energy Calibration'!$B$19</f>
        <v>6385770236189.8154</v>
      </c>
      <c r="Y4" s="76">
        <f>('BIFUbC-electricity-old'!Y4*(1+'Inds Energy Calibration'!$H$15)) + ('BIFUbC-electricity-old'!Y4*(1+'Inds Energy Calibration'!$H$15))*'Inds Energy Calibration'!$B$19</f>
        <v>6402812352680.6611</v>
      </c>
      <c r="Z4" s="76">
        <f>('BIFUbC-electricity-old'!Z4*(1+'Inds Energy Calibration'!$H$15)) + ('BIFUbC-electricity-old'!Z4*(1+'Inds Energy Calibration'!$H$15))*'Inds Energy Calibration'!$B$19</f>
        <v>6428781338789.2246</v>
      </c>
      <c r="AA4" s="76">
        <f>('BIFUbC-electricity-old'!AA4*(1+'Inds Energy Calibration'!$H$15)) + ('BIFUbC-electricity-old'!AA4*(1+'Inds Energy Calibration'!$H$15))*'Inds Energy Calibration'!$B$19</f>
        <v>6451613075028.0986</v>
      </c>
      <c r="AB4" s="76">
        <f>('BIFUbC-electricity-old'!AB4*(1+'Inds Energy Calibration'!$H$15)) + ('BIFUbC-electricity-old'!AB4*(1+'Inds Energy Calibration'!$H$15))*'Inds Energy Calibration'!$B$19</f>
        <v>6467789796282.9648</v>
      </c>
      <c r="AC4" s="76">
        <f>('BIFUbC-electricity-old'!AC4*(1+'Inds Energy Calibration'!$H$15)) + ('BIFUbC-electricity-old'!AC4*(1+'Inds Energy Calibration'!$H$15))*'Inds Energy Calibration'!$B$19</f>
        <v>6462450259443.3887</v>
      </c>
      <c r="AD4" s="76">
        <f>('BIFUbC-electricity-old'!AD4*(1+'Inds Energy Calibration'!$H$15)) + ('BIFUbC-electricity-old'!AD4*(1+'Inds Energy Calibration'!$H$15))*'Inds Energy Calibration'!$B$19</f>
        <v>6455825165180.3154</v>
      </c>
      <c r="AE4" s="76">
        <f>('BIFUbC-electricity-old'!AE4*(1+'Inds Energy Calibration'!$H$15)) + ('BIFUbC-electricity-old'!AE4*(1+'Inds Energy Calibration'!$H$15))*'Inds Energy Calibration'!$B$19</f>
        <v>6480421269883.5547</v>
      </c>
      <c r="AF4" s="76">
        <f>('BIFUbC-electricity-old'!AF4*(1+'Inds Energy Calibration'!$H$15)) + ('BIFUbC-electricity-old'!AF4*(1+'Inds Energy Calibration'!$H$15))*'Inds Energy Calibration'!$B$19</f>
        <v>6531042942395.2646</v>
      </c>
    </row>
    <row r="5" spans="1:35" ht="14" customHeight="1" x14ac:dyDescent="0.15">
      <c r="A5" s="48" t="s">
        <v>191</v>
      </c>
      <c r="B5">
        <v>1014406236554.988</v>
      </c>
      <c r="C5">
        <v>1032855134622.222</v>
      </c>
      <c r="D5">
        <v>1051304032689.4561</v>
      </c>
      <c r="E5">
        <v>1074741754180.885</v>
      </c>
      <c r="F5">
        <v>1074013136887.905</v>
      </c>
      <c r="G5">
        <v>1084342546786.464</v>
      </c>
      <c r="H5">
        <v>1089864174761.657</v>
      </c>
      <c r="I5">
        <v>1087609978679.757</v>
      </c>
      <c r="J5">
        <v>1095100470900.427</v>
      </c>
      <c r="K5">
        <v>1096339453334.63</v>
      </c>
      <c r="L5">
        <v>1097278971898.3051</v>
      </c>
      <c r="M5">
        <v>1098963152778.278</v>
      </c>
      <c r="N5">
        <v>1099053267076.384</v>
      </c>
      <c r="O5">
        <v>1102377945056.0439</v>
      </c>
      <c r="P5">
        <v>1097234658174.842</v>
      </c>
      <c r="Q5">
        <v>1095226705028.7371</v>
      </c>
      <c r="R5">
        <v>1092797792353.439</v>
      </c>
      <c r="S5">
        <v>1092759768797.8929</v>
      </c>
      <c r="T5">
        <v>1096148765828.8781</v>
      </c>
      <c r="U5">
        <v>1098987678874.832</v>
      </c>
      <c r="V5">
        <v>1104155065714.5569</v>
      </c>
      <c r="W5">
        <v>1110267839779.7759</v>
      </c>
      <c r="X5">
        <v>1116085962555.074</v>
      </c>
      <c r="Y5">
        <v>1119064533077.3689</v>
      </c>
      <c r="Z5">
        <v>1123603315367.6079</v>
      </c>
      <c r="AA5">
        <v>1127593778440.105</v>
      </c>
      <c r="AB5">
        <v>1130421097752.4099</v>
      </c>
      <c r="AC5">
        <v>1129487869356.6531</v>
      </c>
      <c r="AD5">
        <v>1128329955051.231</v>
      </c>
      <c r="AE5">
        <v>1132628789205.5271</v>
      </c>
      <c r="AF5">
        <v>1141476294831.582</v>
      </c>
    </row>
    <row r="6" spans="1:35" ht="14" customHeight="1" x14ac:dyDescent="0.15">
      <c r="A6" s="48" t="s">
        <v>192</v>
      </c>
      <c r="B6">
        <v>12103928495427.15</v>
      </c>
      <c r="C6">
        <v>12235656168388.631</v>
      </c>
      <c r="D6">
        <v>12367383841350.119</v>
      </c>
      <c r="E6">
        <v>12464544294408.529</v>
      </c>
      <c r="F6">
        <v>12577539305393.369</v>
      </c>
      <c r="G6">
        <v>12690188333709.43</v>
      </c>
      <c r="H6">
        <v>12803157107210.01</v>
      </c>
      <c r="I6">
        <v>12897684794049.93</v>
      </c>
      <c r="J6">
        <v>12983214698524.42</v>
      </c>
      <c r="K6">
        <v>13061096655461.609</v>
      </c>
      <c r="L6">
        <v>13128392496043.98</v>
      </c>
      <c r="M6">
        <v>13216044115509.33</v>
      </c>
      <c r="N6">
        <v>13302842565846.82</v>
      </c>
      <c r="O6">
        <v>13376025135997.41</v>
      </c>
      <c r="P6">
        <v>13435641552649.75</v>
      </c>
      <c r="Q6">
        <v>13507335413955.75</v>
      </c>
      <c r="R6">
        <v>13574283983613.16</v>
      </c>
      <c r="S6">
        <v>13646567565657.67</v>
      </c>
      <c r="T6">
        <v>13722504771061.619</v>
      </c>
      <c r="U6">
        <v>13796970272602.58</v>
      </c>
      <c r="V6">
        <v>13871292949474.77</v>
      </c>
      <c r="W6">
        <v>13950965024261.4</v>
      </c>
      <c r="X6">
        <v>14038932395317.109</v>
      </c>
      <c r="Y6">
        <v>14122647318597.82</v>
      </c>
      <c r="Z6">
        <v>14205147373356.48</v>
      </c>
      <c r="AA6">
        <v>14278399423457.189</v>
      </c>
      <c r="AB6">
        <v>14345663830588.711</v>
      </c>
      <c r="AC6">
        <v>14410735797464.949</v>
      </c>
      <c r="AD6">
        <v>14475413343239.961</v>
      </c>
      <c r="AE6">
        <v>14543561021752.131</v>
      </c>
      <c r="AF6">
        <v>14605316158376.939</v>
      </c>
    </row>
    <row r="7" spans="1:35" ht="14" customHeight="1" x14ac:dyDescent="0.15">
      <c r="A7" s="48" t="s">
        <v>193</v>
      </c>
      <c r="B7">
        <v>74665540160.731628</v>
      </c>
      <c r="C7">
        <v>74864796664.536255</v>
      </c>
      <c r="D7">
        <v>75064053168.340897</v>
      </c>
      <c r="E7">
        <v>75324221057.832962</v>
      </c>
      <c r="F7">
        <v>75886754984.538986</v>
      </c>
      <c r="G7">
        <v>76211771835.866302</v>
      </c>
      <c r="H7">
        <v>76680249269.567123</v>
      </c>
      <c r="I7">
        <v>77187481446.289825</v>
      </c>
      <c r="J7">
        <v>77633465375.509796</v>
      </c>
      <c r="K7">
        <v>78294025284.593582</v>
      </c>
      <c r="L7">
        <v>78941176481.647354</v>
      </c>
      <c r="M7">
        <v>79496583121.523346</v>
      </c>
      <c r="N7">
        <v>80101728294.914429</v>
      </c>
      <c r="O7">
        <v>80697409746.606857</v>
      </c>
      <c r="P7">
        <v>81301831714.751297</v>
      </c>
      <c r="Q7">
        <v>81950232362.902008</v>
      </c>
      <c r="R7">
        <v>82575992028.791489</v>
      </c>
      <c r="S7">
        <v>83374375484.301331</v>
      </c>
      <c r="T7">
        <v>84215001250.278381</v>
      </c>
      <c r="U7">
        <v>85067432169.337585</v>
      </c>
      <c r="V7">
        <v>85919626801.592361</v>
      </c>
      <c r="W7">
        <v>86825278663.919037</v>
      </c>
      <c r="X7">
        <v>87904975743.784592</v>
      </c>
      <c r="Y7">
        <v>88961102167.249695</v>
      </c>
      <c r="Z7">
        <v>90061300753.904282</v>
      </c>
      <c r="AA7">
        <v>91144657539.214508</v>
      </c>
      <c r="AB7">
        <v>92330147281.025406</v>
      </c>
      <c r="AC7">
        <v>93416484890.456757</v>
      </c>
      <c r="AD7">
        <v>94276185577.61145</v>
      </c>
      <c r="AE7">
        <v>95128704983.338913</v>
      </c>
      <c r="AF7">
        <v>96038675446.373978</v>
      </c>
    </row>
    <row r="8" spans="1:35" ht="14" customHeight="1" x14ac:dyDescent="0.15">
      <c r="A8" s="48" t="s">
        <v>194</v>
      </c>
      <c r="B8">
        <v>981934276002.55579</v>
      </c>
      <c r="C8">
        <v>984521547311.76221</v>
      </c>
      <c r="D8">
        <v>987108818620.96838</v>
      </c>
      <c r="E8">
        <v>973587946839.83948</v>
      </c>
      <c r="F8">
        <v>988917232395.28748</v>
      </c>
      <c r="G8">
        <v>1013888185767.59</v>
      </c>
      <c r="H8">
        <v>1015409221948.236</v>
      </c>
      <c r="I8">
        <v>1013877381022.645</v>
      </c>
      <c r="J8">
        <v>1011817409888.554</v>
      </c>
      <c r="K8">
        <v>1019990018787.8571</v>
      </c>
      <c r="L8">
        <v>1029782709748.281</v>
      </c>
      <c r="M8">
        <v>1033945556155.99</v>
      </c>
      <c r="N8">
        <v>1037076713997.12</v>
      </c>
      <c r="O8">
        <v>1036837492650.781</v>
      </c>
      <c r="P8">
        <v>1035692604703.395</v>
      </c>
      <c r="Q8">
        <v>1036621970188.7159</v>
      </c>
      <c r="R8">
        <v>1039797906899.952</v>
      </c>
      <c r="S8">
        <v>1047593838061.938</v>
      </c>
      <c r="T8">
        <v>1057813209115.751</v>
      </c>
      <c r="U8">
        <v>1064812208050.314</v>
      </c>
      <c r="V8">
        <v>1069669134100.131</v>
      </c>
      <c r="W8">
        <v>1079587489253.077</v>
      </c>
      <c r="X8">
        <v>1089868869525.226</v>
      </c>
      <c r="Y8">
        <v>1095820695477.276</v>
      </c>
      <c r="Z8">
        <v>1104147690586.4561</v>
      </c>
      <c r="AA8">
        <v>1110979323306.2891</v>
      </c>
      <c r="AB8">
        <v>1121166809629.3269</v>
      </c>
      <c r="AC8">
        <v>1128531681556.2629</v>
      </c>
      <c r="AD8">
        <v>1131733936050.217</v>
      </c>
      <c r="AE8">
        <v>1138731947531.269</v>
      </c>
      <c r="AF8">
        <v>1153318009743.7649</v>
      </c>
    </row>
    <row r="9" spans="1:35" ht="14" customHeight="1" x14ac:dyDescent="0.15">
      <c r="A9" s="48" t="s">
        <v>195</v>
      </c>
      <c r="B9">
        <v>2829143705268.2632</v>
      </c>
      <c r="C9" s="57">
        <v>2859720094940.062</v>
      </c>
      <c r="D9" s="57">
        <v>2890296484611.8599</v>
      </c>
      <c r="E9" s="57">
        <v>2906858199190.4351</v>
      </c>
      <c r="F9" s="57">
        <v>2909747521577.9629</v>
      </c>
      <c r="G9" s="57">
        <v>2916166879528.7271</v>
      </c>
      <c r="H9" s="57">
        <v>2901634828582.207</v>
      </c>
      <c r="I9" s="57">
        <v>2876027419524.8979</v>
      </c>
      <c r="J9" s="57">
        <v>2857772586421.8799</v>
      </c>
      <c r="K9" s="57">
        <v>2843032170533.1182</v>
      </c>
      <c r="L9" s="57">
        <v>2824219436147.269</v>
      </c>
      <c r="M9" s="57">
        <v>2813814541135.7021</v>
      </c>
      <c r="N9" s="57">
        <v>2800644765313.8198</v>
      </c>
      <c r="O9" s="57">
        <v>2784221147541.7871</v>
      </c>
      <c r="P9" s="57">
        <v>2768180338101.4658</v>
      </c>
      <c r="Q9" s="57">
        <v>2755623315434.9839</v>
      </c>
      <c r="R9" s="57">
        <v>2743905468679.981</v>
      </c>
      <c r="S9" s="57">
        <v>2737189867313.2402</v>
      </c>
      <c r="T9" s="57">
        <v>2733911139934.5869</v>
      </c>
      <c r="U9" s="57">
        <v>2729494120722.519</v>
      </c>
      <c r="V9" s="57">
        <v>2724456423702.9341</v>
      </c>
      <c r="W9" s="57">
        <v>2728781147422.0552</v>
      </c>
      <c r="X9" s="57">
        <v>2737044495416.231</v>
      </c>
      <c r="Y9" s="57">
        <v>2744642013850.9448</v>
      </c>
      <c r="Z9" s="57">
        <v>2745757614330.7622</v>
      </c>
      <c r="AA9" s="57">
        <v>2745958704182.5381</v>
      </c>
      <c r="AB9" s="57">
        <v>2754209277464.2861</v>
      </c>
      <c r="AC9" s="57">
        <v>2757938656280.1958</v>
      </c>
      <c r="AD9" s="57">
        <v>2757555400472.6812</v>
      </c>
      <c r="AE9" s="57">
        <v>2763009827376.75</v>
      </c>
      <c r="AF9" s="57">
        <v>2776250520895.9819</v>
      </c>
      <c r="AG9" s="57"/>
    </row>
    <row r="10" spans="1:35" ht="14" customHeight="1" x14ac:dyDescent="0.15">
      <c r="A10" s="48" t="s">
        <v>137</v>
      </c>
      <c r="B10">
        <v>1246863865115.0801</v>
      </c>
      <c r="C10">
        <v>1246863865115.0801</v>
      </c>
      <c r="D10">
        <v>1246863865115.0801</v>
      </c>
      <c r="E10">
        <v>1291092520426.73</v>
      </c>
      <c r="F10">
        <v>1279170948839.0659</v>
      </c>
      <c r="G10">
        <v>1291575727396.2949</v>
      </c>
      <c r="H10">
        <v>1300937785844.1599</v>
      </c>
      <c r="I10">
        <v>1296695752642.835</v>
      </c>
      <c r="J10">
        <v>1304860122984.9651</v>
      </c>
      <c r="K10">
        <v>1315431164524.7871</v>
      </c>
      <c r="L10">
        <v>1336814791151.196</v>
      </c>
      <c r="M10">
        <v>1347673921437.4961</v>
      </c>
      <c r="N10">
        <v>1357929222825.8879</v>
      </c>
      <c r="O10">
        <v>1361653911027.354</v>
      </c>
      <c r="P10">
        <v>1372764754343.8879</v>
      </c>
      <c r="Q10">
        <v>1378477433378.145</v>
      </c>
      <c r="R10">
        <v>1390473288147.6069</v>
      </c>
      <c r="S10">
        <v>1395029529751.05</v>
      </c>
      <c r="T10">
        <v>1404554493068.0161</v>
      </c>
      <c r="U10">
        <v>1412583396833.0471</v>
      </c>
      <c r="V10">
        <v>1418654391989.7959</v>
      </c>
      <c r="W10">
        <v>1426884001533.01</v>
      </c>
      <c r="X10">
        <v>1434464255924.886</v>
      </c>
      <c r="Y10">
        <v>1440734624903.895</v>
      </c>
      <c r="Z10">
        <v>1444973814379.325</v>
      </c>
      <c r="AA10">
        <v>1450136522153.4021</v>
      </c>
      <c r="AB10">
        <v>1453720768922.3979</v>
      </c>
      <c r="AC10">
        <v>1468517986728.2871</v>
      </c>
      <c r="AD10">
        <v>1483755828872.8989</v>
      </c>
      <c r="AE10">
        <v>1490008622693.51</v>
      </c>
      <c r="AF10">
        <v>1497311044399.511</v>
      </c>
    </row>
    <row r="11" spans="1:35" ht="14" customHeight="1" x14ac:dyDescent="0.15">
      <c r="A11" s="48" t="s">
        <v>196</v>
      </c>
      <c r="B11">
        <v>2346750783696.855</v>
      </c>
      <c r="C11">
        <v>2357536111417.1631</v>
      </c>
      <c r="D11">
        <v>2368321439137.4702</v>
      </c>
      <c r="E11">
        <v>2393066810979.8179</v>
      </c>
      <c r="F11">
        <v>2404962481745.749</v>
      </c>
      <c r="G11">
        <v>2444198266154.0952</v>
      </c>
      <c r="H11">
        <v>2489935597760.4858</v>
      </c>
      <c r="I11">
        <v>2504601462115.8999</v>
      </c>
      <c r="J11">
        <v>2519540173785.3618</v>
      </c>
      <c r="K11">
        <v>2530169744565.085</v>
      </c>
      <c r="L11">
        <v>2534162447114.4121</v>
      </c>
      <c r="M11">
        <v>2552762285061.6421</v>
      </c>
      <c r="N11">
        <v>2577185391685.2261</v>
      </c>
      <c r="O11">
        <v>2592537560713.7451</v>
      </c>
      <c r="P11">
        <v>2597569288305.7988</v>
      </c>
      <c r="Q11">
        <v>2601431588305.7329</v>
      </c>
      <c r="R11">
        <v>2606832638388.5</v>
      </c>
      <c r="S11">
        <v>2623530421881.6719</v>
      </c>
      <c r="T11">
        <v>2631271432761.4961</v>
      </c>
      <c r="U11">
        <v>2629663369719.5479</v>
      </c>
      <c r="V11">
        <v>2624451815697.0991</v>
      </c>
      <c r="W11">
        <v>2637556124464.25</v>
      </c>
      <c r="X11">
        <v>2646043262634.9341</v>
      </c>
      <c r="Y11">
        <v>2655145569752.5352</v>
      </c>
      <c r="Z11">
        <v>2648694181518.6069</v>
      </c>
      <c r="AA11">
        <v>2643220172942.5771</v>
      </c>
      <c r="AB11">
        <v>2641960461605.5591</v>
      </c>
      <c r="AC11">
        <v>2619938775899.0112</v>
      </c>
      <c r="AD11">
        <v>2574456960378.7461</v>
      </c>
      <c r="AE11">
        <v>2565166250861.0708</v>
      </c>
      <c r="AF11">
        <v>2592139964416.3779</v>
      </c>
    </row>
    <row r="12" spans="1:35" ht="14" customHeight="1" x14ac:dyDescent="0.15">
      <c r="A12" s="48" t="s">
        <v>197</v>
      </c>
      <c r="B12">
        <v>1245553379778.0659</v>
      </c>
      <c r="C12">
        <v>1263550111242.2949</v>
      </c>
      <c r="D12">
        <v>1281546842706.5249</v>
      </c>
      <c r="E12">
        <v>1301931500743.708</v>
      </c>
      <c r="F12">
        <v>1325796237056.8201</v>
      </c>
      <c r="G12">
        <v>1341308989296.9221</v>
      </c>
      <c r="H12">
        <v>1357477180494.6851</v>
      </c>
      <c r="I12">
        <v>1370399884996.8359</v>
      </c>
      <c r="J12">
        <v>1380732436092.552</v>
      </c>
      <c r="K12">
        <v>1395063090107.2839</v>
      </c>
      <c r="L12">
        <v>1408458344066.0291</v>
      </c>
      <c r="M12">
        <v>1422699511971.041</v>
      </c>
      <c r="N12">
        <v>1436682244957.291</v>
      </c>
      <c r="O12">
        <v>1447079057586.2529</v>
      </c>
      <c r="P12">
        <v>1456900022268.604</v>
      </c>
      <c r="Q12">
        <v>1469956321924.437</v>
      </c>
      <c r="R12">
        <v>1482318847606.4761</v>
      </c>
      <c r="S12">
        <v>1496858310091.6379</v>
      </c>
      <c r="T12">
        <v>1510289378118.4189</v>
      </c>
      <c r="U12">
        <v>1522638083872.4141</v>
      </c>
      <c r="V12">
        <v>1535809441410.886</v>
      </c>
      <c r="W12">
        <v>1551798079212.551</v>
      </c>
      <c r="X12">
        <v>1569958355297.6831</v>
      </c>
      <c r="Y12">
        <v>1590892368683.2051</v>
      </c>
      <c r="Z12">
        <v>1609482685303.7151</v>
      </c>
      <c r="AA12">
        <v>1626542280729.7351</v>
      </c>
      <c r="AB12">
        <v>1645009599235.8721</v>
      </c>
      <c r="AC12">
        <v>1661208192765.783</v>
      </c>
      <c r="AD12">
        <v>1675041661471.8521</v>
      </c>
      <c r="AE12">
        <v>1692843985570.353</v>
      </c>
      <c r="AF12">
        <v>1717632724838.77</v>
      </c>
    </row>
    <row r="13" spans="1:35" ht="14" customHeight="1" x14ac:dyDescent="0.15">
      <c r="A13" s="48" t="s">
        <v>198</v>
      </c>
      <c r="B13">
        <v>133108618057.88741</v>
      </c>
      <c r="C13">
        <v>132900309027.0864</v>
      </c>
      <c r="D13">
        <v>132691999996.28551</v>
      </c>
      <c r="E13">
        <v>133076721252.3719</v>
      </c>
      <c r="F13">
        <v>133066015764.1851</v>
      </c>
      <c r="G13">
        <v>133421276696.00369</v>
      </c>
      <c r="H13">
        <v>133901864673.92261</v>
      </c>
      <c r="I13">
        <v>133613316506.23129</v>
      </c>
      <c r="J13">
        <v>133509964035.36971</v>
      </c>
      <c r="K13">
        <v>133782162055.4711</v>
      </c>
      <c r="L13">
        <v>133929813397.13161</v>
      </c>
      <c r="M13">
        <v>133960421150.8839</v>
      </c>
      <c r="N13">
        <v>133655953482.9407</v>
      </c>
      <c r="O13">
        <v>133951004714.4604</v>
      </c>
      <c r="P13">
        <v>134184765291.9603</v>
      </c>
      <c r="Q13">
        <v>134957482458.052</v>
      </c>
      <c r="R13">
        <v>135113261184.3727</v>
      </c>
      <c r="S13">
        <v>135746494856.97231</v>
      </c>
      <c r="T13">
        <v>136487537766.84399</v>
      </c>
      <c r="U13">
        <v>137720313460.9111</v>
      </c>
      <c r="V13">
        <v>138470206318.09052</v>
      </c>
      <c r="W13">
        <v>138921831094.8432</v>
      </c>
      <c r="X13">
        <v>139728560729.8826</v>
      </c>
      <c r="Y13">
        <v>139778056271.24301</v>
      </c>
      <c r="Z13">
        <v>140542007307.2941</v>
      </c>
      <c r="AA13">
        <v>141614914570.45511</v>
      </c>
      <c r="AB13">
        <v>142900633874.83701</v>
      </c>
      <c r="AC13">
        <v>143564663167.4772</v>
      </c>
      <c r="AD13">
        <v>143863122004.4429</v>
      </c>
      <c r="AE13">
        <v>144824263277.27371</v>
      </c>
      <c r="AF13">
        <v>145644941261.66229</v>
      </c>
    </row>
    <row r="14" spans="1:35" ht="14" customHeight="1" x14ac:dyDescent="0.15">
      <c r="A14" s="48" t="s">
        <v>199</v>
      </c>
      <c r="B14">
        <v>3176889713679.2798</v>
      </c>
      <c r="C14">
        <v>3302961418950.8652</v>
      </c>
      <c r="D14">
        <v>3429033124222.4512</v>
      </c>
      <c r="E14">
        <v>3463740604700.7202</v>
      </c>
      <c r="F14">
        <v>3476768708491.519</v>
      </c>
      <c r="G14">
        <v>3505906897861.002</v>
      </c>
      <c r="H14">
        <v>3498977821350.98</v>
      </c>
      <c r="I14">
        <v>3476392105671.9111</v>
      </c>
      <c r="J14">
        <v>3440078524933.5508</v>
      </c>
      <c r="K14">
        <v>3412603826217.0718</v>
      </c>
      <c r="L14">
        <v>3384544216246.3911</v>
      </c>
      <c r="M14">
        <v>3358421133972.9292</v>
      </c>
      <c r="N14">
        <v>3313919557188.7822</v>
      </c>
      <c r="O14">
        <v>3275188726330.5259</v>
      </c>
      <c r="P14">
        <v>3247575916837.3711</v>
      </c>
      <c r="Q14">
        <v>3219869648923.9102</v>
      </c>
      <c r="R14">
        <v>3185323609213.1641</v>
      </c>
      <c r="S14">
        <v>3150466110663.187</v>
      </c>
      <c r="T14">
        <v>3123903566128.9048</v>
      </c>
      <c r="U14">
        <v>3099693820018.7368</v>
      </c>
      <c r="V14">
        <v>3091338152644.0732</v>
      </c>
      <c r="W14">
        <v>3089247660852.9541</v>
      </c>
      <c r="X14">
        <v>3086055882728.3198</v>
      </c>
      <c r="Y14">
        <v>3090382176847.021</v>
      </c>
      <c r="Z14">
        <v>3099588731217.2358</v>
      </c>
      <c r="AA14">
        <v>3109009686126.481</v>
      </c>
      <c r="AB14">
        <v>3119627808785.6289</v>
      </c>
      <c r="AC14">
        <v>3130555382658.6821</v>
      </c>
      <c r="AD14">
        <v>3144158151891.6802</v>
      </c>
      <c r="AE14">
        <v>3158580932227.2969</v>
      </c>
      <c r="AF14">
        <v>3181574057390.4458</v>
      </c>
    </row>
    <row r="15" spans="1:35" ht="14" customHeight="1" x14ac:dyDescent="0.15">
      <c r="A15" s="48" t="s">
        <v>200</v>
      </c>
      <c r="B15">
        <v>1651009452237.2219</v>
      </c>
      <c r="C15" s="57">
        <v>1674738979300.8401</v>
      </c>
      <c r="D15" s="57">
        <v>1698468506364.458</v>
      </c>
      <c r="E15" s="57">
        <v>1719094092303.0879</v>
      </c>
      <c r="F15" s="57">
        <v>1730532299351.8799</v>
      </c>
      <c r="G15" s="57">
        <v>1755690313880.1001</v>
      </c>
      <c r="H15" s="57">
        <v>1761412057279.2749</v>
      </c>
      <c r="I15" s="57">
        <v>1758234648833.187</v>
      </c>
      <c r="J15" s="57">
        <v>1749946198527.197</v>
      </c>
      <c r="K15" s="57">
        <v>1761553940698.3899</v>
      </c>
      <c r="L15" s="57">
        <v>1759598313581.563</v>
      </c>
      <c r="M15" s="57">
        <v>1750473219976.073</v>
      </c>
      <c r="N15" s="57">
        <v>1748340957655.7209</v>
      </c>
      <c r="O15" s="57">
        <v>1736651324204.802</v>
      </c>
      <c r="P15" s="57">
        <v>1730240589248.6411</v>
      </c>
      <c r="Q15" s="57">
        <v>1723914866140.6011</v>
      </c>
      <c r="R15" s="57">
        <v>1720821137784.9089</v>
      </c>
      <c r="S15" s="57">
        <v>1727024819875.907</v>
      </c>
      <c r="T15" s="57">
        <v>1729994450476.2959</v>
      </c>
      <c r="U15" s="57">
        <v>1720639813848.5669</v>
      </c>
      <c r="V15" s="57">
        <v>1707315002558.1509</v>
      </c>
      <c r="W15" s="57">
        <v>1707537689786.187</v>
      </c>
      <c r="X15" s="57">
        <v>1709545625824.762</v>
      </c>
      <c r="Y15" s="57">
        <v>1705816656914.6841</v>
      </c>
      <c r="Z15" s="57">
        <v>1694723067787.844</v>
      </c>
      <c r="AA15" s="57">
        <v>1678986435378.0459</v>
      </c>
      <c r="AB15" s="57">
        <v>1669638764867.645</v>
      </c>
      <c r="AC15" s="57">
        <v>1655153133654.8149</v>
      </c>
      <c r="AD15" s="57">
        <v>1625433714956.217</v>
      </c>
      <c r="AE15" s="57">
        <v>1614901181962.3511</v>
      </c>
      <c r="AF15" s="57">
        <v>1622512665931.9929</v>
      </c>
      <c r="AG15" s="57"/>
    </row>
    <row r="16" spans="1:35" ht="14" customHeight="1" x14ac:dyDescent="0.15">
      <c r="A16" s="48" t="s">
        <v>201</v>
      </c>
      <c r="B16">
        <v>500029912958.6554</v>
      </c>
      <c r="C16">
        <v>520547457053.90192</v>
      </c>
      <c r="D16">
        <v>541065001149.14832</v>
      </c>
      <c r="E16">
        <v>563566290348.53528</v>
      </c>
      <c r="F16">
        <v>567984881536.97974</v>
      </c>
      <c r="G16">
        <v>575586841386.02039</v>
      </c>
      <c r="H16">
        <v>582742625128.96851</v>
      </c>
      <c r="I16">
        <v>585260383945.26929</v>
      </c>
      <c r="J16">
        <v>587203418699.83875</v>
      </c>
      <c r="K16">
        <v>588872094256.74133</v>
      </c>
      <c r="L16">
        <v>588029328823.96228</v>
      </c>
      <c r="M16">
        <v>587198837692.7146</v>
      </c>
      <c r="N16">
        <v>582393658460.31262</v>
      </c>
      <c r="O16">
        <v>569652047576.26758</v>
      </c>
      <c r="P16">
        <v>564748866263.97498</v>
      </c>
      <c r="Q16">
        <v>564404830297.6438</v>
      </c>
      <c r="R16">
        <v>562121408063.33289</v>
      </c>
      <c r="S16">
        <v>562077165792.23865</v>
      </c>
      <c r="T16">
        <v>563570737305.83264</v>
      </c>
      <c r="U16">
        <v>564886978383.34277</v>
      </c>
      <c r="V16">
        <v>564173029005.85608</v>
      </c>
      <c r="W16">
        <v>566185740529.08997</v>
      </c>
      <c r="X16">
        <v>570449719812.96497</v>
      </c>
      <c r="Y16">
        <v>572544073508.96765</v>
      </c>
      <c r="Z16">
        <v>572557414380.85999</v>
      </c>
      <c r="AA16">
        <v>573527352301.48999</v>
      </c>
      <c r="AB16">
        <v>574733404421.37805</v>
      </c>
      <c r="AC16">
        <v>574749898378.32666</v>
      </c>
      <c r="AD16">
        <v>572141434455.31543</v>
      </c>
      <c r="AE16">
        <v>571728654240.85376</v>
      </c>
      <c r="AF16">
        <v>575107805587.60425</v>
      </c>
    </row>
    <row r="17" spans="1:33" ht="14" customHeight="1" x14ac:dyDescent="0.15">
      <c r="A17" s="48" t="s">
        <v>202</v>
      </c>
      <c r="B17">
        <v>1345140377638.853</v>
      </c>
      <c r="C17">
        <v>1363895296170.2361</v>
      </c>
      <c r="D17">
        <v>1382650214701.6179</v>
      </c>
      <c r="E17">
        <v>1415590100473.9141</v>
      </c>
      <c r="F17">
        <v>1451902882594.3081</v>
      </c>
      <c r="G17">
        <v>1475628744328.5581</v>
      </c>
      <c r="H17">
        <v>1497553761847.0029</v>
      </c>
      <c r="I17">
        <v>1513454178004.416</v>
      </c>
      <c r="J17">
        <v>1522373804713.573</v>
      </c>
      <c r="K17">
        <v>1539254234074.366</v>
      </c>
      <c r="L17">
        <v>1554184542193.7119</v>
      </c>
      <c r="M17">
        <v>1570383522540.7539</v>
      </c>
      <c r="N17">
        <v>1589710679808.7739</v>
      </c>
      <c r="O17">
        <v>1605368221718.2759</v>
      </c>
      <c r="P17">
        <v>1622803867530.5891</v>
      </c>
      <c r="Q17">
        <v>1641742107657.845</v>
      </c>
      <c r="R17">
        <v>1661281511226.585</v>
      </c>
      <c r="S17">
        <v>1686255636695.416</v>
      </c>
      <c r="T17">
        <v>1709072484072.427</v>
      </c>
      <c r="U17">
        <v>1726755191270.0869</v>
      </c>
      <c r="V17">
        <v>1740610641947.0649</v>
      </c>
      <c r="W17">
        <v>1758607384452.334</v>
      </c>
      <c r="X17">
        <v>1782190457703.2151</v>
      </c>
      <c r="Y17">
        <v>1808206166558.5759</v>
      </c>
      <c r="Z17">
        <v>1829167098217.25</v>
      </c>
      <c r="AA17">
        <v>1846802307257.811</v>
      </c>
      <c r="AB17">
        <v>1866452320195.5901</v>
      </c>
      <c r="AC17">
        <v>1880029311025.635</v>
      </c>
      <c r="AD17">
        <v>1886767530376.3979</v>
      </c>
      <c r="AE17">
        <v>1898623344123.718</v>
      </c>
      <c r="AF17">
        <v>1925700913060.209</v>
      </c>
    </row>
    <row r="18" spans="1:33" ht="14" customHeight="1" x14ac:dyDescent="0.15">
      <c r="A18" s="48" t="s">
        <v>203</v>
      </c>
      <c r="B18">
        <v>1361374038939.001</v>
      </c>
      <c r="C18" s="30">
        <v>1387541176916.894</v>
      </c>
      <c r="D18" s="30">
        <v>1413708314894.7871</v>
      </c>
      <c r="E18" s="30">
        <v>1450263748279.052</v>
      </c>
      <c r="F18" s="30">
        <v>1484677583009.2329</v>
      </c>
      <c r="G18" s="30">
        <v>1510112232729.0979</v>
      </c>
      <c r="H18" s="30">
        <v>1534177072486.75</v>
      </c>
      <c r="I18" s="30">
        <v>1555372125784.4189</v>
      </c>
      <c r="J18" s="30">
        <v>1578386846817.6311</v>
      </c>
      <c r="K18" s="30">
        <v>1600605633014.8259</v>
      </c>
      <c r="L18" s="30">
        <v>1621231343558.033</v>
      </c>
      <c r="M18" s="30">
        <v>1645917900143.5081</v>
      </c>
      <c r="N18" s="30">
        <v>1667411135792.0371</v>
      </c>
      <c r="O18" s="30">
        <v>1686557928137.7161</v>
      </c>
      <c r="P18" s="30">
        <v>1707945898790.1169</v>
      </c>
      <c r="Q18" s="30">
        <v>1732086874441.3569</v>
      </c>
      <c r="R18" s="30">
        <v>1756565538291.8101</v>
      </c>
      <c r="S18" s="30">
        <v>1784930233811.6311</v>
      </c>
      <c r="T18" s="30">
        <v>1814658682878.804</v>
      </c>
      <c r="U18" s="30">
        <v>1843753183015.4961</v>
      </c>
      <c r="V18" s="30">
        <v>1873920649270.979</v>
      </c>
      <c r="W18" s="30">
        <v>1905886844234.7019</v>
      </c>
      <c r="X18" s="30">
        <v>1938219657711.946</v>
      </c>
      <c r="Y18" s="30">
        <v>1972173443458.6689</v>
      </c>
      <c r="Z18" s="30">
        <v>2007499292100.9209</v>
      </c>
      <c r="AA18" s="30">
        <v>2041031050427.0591</v>
      </c>
      <c r="AB18" s="30">
        <v>2073514717668.741</v>
      </c>
      <c r="AC18" s="30">
        <v>2105247561750.9541</v>
      </c>
      <c r="AD18" s="30">
        <v>2136741767184.635</v>
      </c>
      <c r="AE18" s="30">
        <v>2169957677512.1899</v>
      </c>
      <c r="AF18" s="30">
        <v>2203457894771.8809</v>
      </c>
      <c r="AG18" s="30"/>
    </row>
    <row r="19" spans="1:33" ht="14" customHeight="1" x14ac:dyDescent="0.15">
      <c r="A19" s="48" t="s">
        <v>204</v>
      </c>
      <c r="B19">
        <v>276209958386.005</v>
      </c>
      <c r="C19">
        <v>283714245492.8454</v>
      </c>
      <c r="D19">
        <v>291218532599.68573</v>
      </c>
      <c r="E19">
        <v>301872223367.5719</v>
      </c>
      <c r="F19">
        <v>310314213162.70721</v>
      </c>
      <c r="G19">
        <v>315243649264.02832</v>
      </c>
      <c r="H19">
        <v>320049039034.28302</v>
      </c>
      <c r="I19">
        <v>324450137245.73602</v>
      </c>
      <c r="J19">
        <v>328902205971.59637</v>
      </c>
      <c r="K19">
        <v>334013564344.94739</v>
      </c>
      <c r="L19">
        <v>339280446946.85571</v>
      </c>
      <c r="M19">
        <v>342706682808.71838</v>
      </c>
      <c r="N19">
        <v>347795585316.97559</v>
      </c>
      <c r="O19">
        <v>354285204655.62939</v>
      </c>
      <c r="P19">
        <v>361218682853.52417</v>
      </c>
      <c r="Q19">
        <v>368472271227.29022</v>
      </c>
      <c r="R19">
        <v>375672851853.52667</v>
      </c>
      <c r="S19">
        <v>383589817569.81372</v>
      </c>
      <c r="T19">
        <v>391891496240.87347</v>
      </c>
      <c r="U19">
        <v>400244542289.93597</v>
      </c>
      <c r="V19">
        <v>408555937504.68439</v>
      </c>
      <c r="W19">
        <v>417341055564.21118</v>
      </c>
      <c r="X19">
        <v>426594452822.86902</v>
      </c>
      <c r="Y19">
        <v>436098403297.94958</v>
      </c>
      <c r="Z19">
        <v>446003338135.20551</v>
      </c>
      <c r="AA19">
        <v>456437847753.86792</v>
      </c>
      <c r="AB19">
        <v>466960963784.54712</v>
      </c>
      <c r="AC19">
        <v>477534243373.65692</v>
      </c>
      <c r="AD19">
        <v>488301959666.83118</v>
      </c>
      <c r="AE19">
        <v>498945788374.37738</v>
      </c>
      <c r="AF19">
        <v>510162383851.27179</v>
      </c>
    </row>
    <row r="20" spans="1:33" ht="14" customHeight="1" x14ac:dyDescent="0.15">
      <c r="A20" s="48" t="s">
        <v>205</v>
      </c>
      <c r="B20">
        <v>491637685082.9873</v>
      </c>
      <c r="C20" s="57">
        <v>503692328707.92682</v>
      </c>
      <c r="D20" s="57">
        <v>515746972332.86609</v>
      </c>
      <c r="E20" s="57">
        <v>523495782386.28363</v>
      </c>
      <c r="F20" s="57">
        <v>532959135613.63019</v>
      </c>
      <c r="G20" s="57">
        <v>540251400356.8949</v>
      </c>
      <c r="H20" s="57">
        <v>548705645980.85699</v>
      </c>
      <c r="I20" s="57">
        <v>557440894415.37256</v>
      </c>
      <c r="J20" s="57">
        <v>563348386417.80139</v>
      </c>
      <c r="K20" s="57">
        <v>572833361790.19263</v>
      </c>
      <c r="L20" s="57">
        <v>580990937710.36975</v>
      </c>
      <c r="M20" s="57">
        <v>589185252953.27075</v>
      </c>
      <c r="N20" s="57">
        <v>597617882976.42114</v>
      </c>
      <c r="O20" s="57">
        <v>604832009580.51135</v>
      </c>
      <c r="P20" s="57">
        <v>613253357346.38049</v>
      </c>
      <c r="Q20" s="57">
        <v>622533524410.26233</v>
      </c>
      <c r="R20" s="57">
        <v>632127840823.63562</v>
      </c>
      <c r="S20" s="57">
        <v>643065884549.96362</v>
      </c>
      <c r="T20" s="57">
        <v>652804494751.49902</v>
      </c>
      <c r="U20" s="57">
        <v>661666210484.13403</v>
      </c>
      <c r="V20" s="57">
        <v>670025793781.19836</v>
      </c>
      <c r="W20" s="57">
        <v>679651817002.30212</v>
      </c>
      <c r="X20" s="57">
        <v>691083354776.95496</v>
      </c>
      <c r="Y20" s="57">
        <v>702037523492.80774</v>
      </c>
      <c r="Z20" s="57">
        <v>712283658577.70923</v>
      </c>
      <c r="AA20" s="57">
        <v>721687793042.79553</v>
      </c>
      <c r="AB20" s="57">
        <v>732539361277.41064</v>
      </c>
      <c r="AC20" s="57">
        <v>741699997929.90063</v>
      </c>
      <c r="AD20" s="57">
        <v>750115207205.43921</v>
      </c>
      <c r="AE20" s="57">
        <v>759856009724.94995</v>
      </c>
      <c r="AF20" s="57">
        <v>772293062319.20142</v>
      </c>
      <c r="AG20" s="57"/>
    </row>
    <row r="21" spans="1:33" ht="14" customHeight="1" x14ac:dyDescent="0.15">
      <c r="A21" s="48" t="s">
        <v>206</v>
      </c>
      <c r="B21">
        <v>74502585027.751068</v>
      </c>
      <c r="C21">
        <v>77781237912.863724</v>
      </c>
      <c r="D21">
        <v>81059890797.976379</v>
      </c>
      <c r="E21">
        <v>87056976266.630203</v>
      </c>
      <c r="F21">
        <v>87023055149.984543</v>
      </c>
      <c r="G21">
        <v>86776276244.809952</v>
      </c>
      <c r="H21">
        <v>86613569415.259872</v>
      </c>
      <c r="I21">
        <v>86419676686.922485</v>
      </c>
      <c r="J21">
        <v>86570977724.231339</v>
      </c>
      <c r="K21">
        <v>86460927922.516327</v>
      </c>
      <c r="L21">
        <v>86436943660.288681</v>
      </c>
      <c r="M21">
        <v>86798758013.676498</v>
      </c>
      <c r="N21">
        <v>87168642915.447281</v>
      </c>
      <c r="O21">
        <v>87630030678.404449</v>
      </c>
      <c r="P21">
        <v>88176110411.396667</v>
      </c>
      <c r="Q21">
        <v>88918103710.843704</v>
      </c>
      <c r="R21">
        <v>89676467697.579102</v>
      </c>
      <c r="S21">
        <v>90644961319.308853</v>
      </c>
      <c r="T21">
        <v>91631402297.08757</v>
      </c>
      <c r="U21">
        <v>92551698686.880127</v>
      </c>
      <c r="V21">
        <v>93294122910.076935</v>
      </c>
      <c r="W21">
        <v>94031744276.153015</v>
      </c>
      <c r="X21">
        <v>94902785993.04454</v>
      </c>
      <c r="Y21">
        <v>95720039065.737686</v>
      </c>
      <c r="Z21">
        <v>96501504715.750153</v>
      </c>
      <c r="AA21">
        <v>97253778813.878586</v>
      </c>
      <c r="AB21">
        <v>98105727429.710281</v>
      </c>
      <c r="AC21">
        <v>98931233398.643616</v>
      </c>
      <c r="AD21">
        <v>99581757833.962402</v>
      </c>
      <c r="AE21">
        <v>100360986742.4623</v>
      </c>
      <c r="AF21">
        <v>101334560054.5004</v>
      </c>
    </row>
    <row r="22" spans="1:33" ht="14" customHeight="1" x14ac:dyDescent="0.15">
      <c r="A22" s="48" t="s">
        <v>207</v>
      </c>
      <c r="B22">
        <v>871518941676.62048</v>
      </c>
      <c r="C22">
        <v>909872081926.6405</v>
      </c>
      <c r="D22">
        <v>948225222176.66064</v>
      </c>
      <c r="E22">
        <v>1018378138063.252</v>
      </c>
      <c r="F22">
        <v>1017981334440.015</v>
      </c>
      <c r="G22">
        <v>1015094555542.5341</v>
      </c>
      <c r="H22">
        <v>1013191237908.116</v>
      </c>
      <c r="I22">
        <v>1010923112777.472</v>
      </c>
      <c r="J22">
        <v>1012693007336.981</v>
      </c>
      <c r="K22">
        <v>1011405662922.198</v>
      </c>
      <c r="L22">
        <v>1011125098981.689</v>
      </c>
      <c r="M22">
        <v>1015357543563.719</v>
      </c>
      <c r="N22">
        <v>1019684396088.545</v>
      </c>
      <c r="O22">
        <v>1025081633979.354</v>
      </c>
      <c r="P22">
        <v>1031469584555.715</v>
      </c>
      <c r="Q22">
        <v>1040149299693.443</v>
      </c>
      <c r="R22">
        <v>1049020516428.797</v>
      </c>
      <c r="S22">
        <v>1060349794948.677</v>
      </c>
      <c r="T22">
        <v>1071889018677.088</v>
      </c>
      <c r="U22">
        <v>1082654493933.578</v>
      </c>
      <c r="V22">
        <v>1091339249946.199</v>
      </c>
      <c r="W22">
        <v>1099967822929.019</v>
      </c>
      <c r="X22">
        <v>1110157125152.2739</v>
      </c>
      <c r="Y22">
        <v>1119717216694.469</v>
      </c>
      <c r="Z22">
        <v>1128858672873.4971</v>
      </c>
      <c r="AA22">
        <v>1137658651097.1709</v>
      </c>
      <c r="AB22">
        <v>1147624605375.885</v>
      </c>
      <c r="AC22">
        <v>1157281237936.01</v>
      </c>
      <c r="AD22">
        <v>1164890965399.73</v>
      </c>
      <c r="AE22">
        <v>1174006256545.7581</v>
      </c>
      <c r="AF22">
        <v>1185394956444.3721</v>
      </c>
    </row>
    <row r="23" spans="1:33" ht="14" customHeight="1" x14ac:dyDescent="0.15">
      <c r="A23" s="48" t="s">
        <v>208</v>
      </c>
      <c r="B23">
        <v>981933332801.31287</v>
      </c>
      <c r="C23">
        <v>984553773267.45068</v>
      </c>
      <c r="D23">
        <v>987174213733.5885</v>
      </c>
      <c r="E23">
        <v>990595705391.81372</v>
      </c>
      <c r="F23">
        <v>997993640400.05432</v>
      </c>
      <c r="G23">
        <v>1002267966673.639</v>
      </c>
      <c r="H23">
        <v>1008428956158.558</v>
      </c>
      <c r="I23">
        <v>1015099612805.804</v>
      </c>
      <c r="J23">
        <v>1020964788160.486</v>
      </c>
      <c r="K23">
        <v>1029651871809.052</v>
      </c>
      <c r="L23">
        <v>1038162616262</v>
      </c>
      <c r="M23">
        <v>1045466819670.687</v>
      </c>
      <c r="N23">
        <v>1053425139072.882</v>
      </c>
      <c r="O23">
        <v>1061259000207.337</v>
      </c>
      <c r="P23">
        <v>1069207808671.332</v>
      </c>
      <c r="Q23">
        <v>1077734984769.6851</v>
      </c>
      <c r="R23">
        <v>1085964407244.052</v>
      </c>
      <c r="S23">
        <v>1096464020929.757</v>
      </c>
      <c r="T23">
        <v>1107519167095.5471</v>
      </c>
      <c r="U23">
        <v>1118729563906.885</v>
      </c>
      <c r="V23">
        <v>1129936853288.8931</v>
      </c>
      <c r="W23">
        <v>1141847163582.207</v>
      </c>
      <c r="X23">
        <v>1156046358415.137</v>
      </c>
      <c r="Y23">
        <v>1169935573394.634</v>
      </c>
      <c r="Z23">
        <v>1184404385414.3611</v>
      </c>
      <c r="AA23">
        <v>1198651709367.5869</v>
      </c>
      <c r="AB23">
        <v>1214242193152.6411</v>
      </c>
      <c r="AC23">
        <v>1228528718195.9209</v>
      </c>
      <c r="AD23">
        <v>1239834720390.938</v>
      </c>
      <c r="AE23">
        <v>1251046280898.5259</v>
      </c>
      <c r="AF23">
        <v>1263013385503.8811</v>
      </c>
    </row>
    <row r="24" spans="1:33" s="75" customFormat="1" ht="14" customHeight="1" x14ac:dyDescent="0.15">
      <c r="A24" s="75" t="s">
        <v>209</v>
      </c>
      <c r="B24" s="76">
        <f>('BIFUbC-electricity-old'!B24*(1+'Inds Energy Calibration'!$H$14))+('BIFUbC-electricity-old'!B24*(1+'Inds Energy Calibration'!$H$14))*'Inds Energy Calibration'!$B$19</f>
        <v>0</v>
      </c>
      <c r="C24" s="76">
        <f>('BIFUbC-electricity-old'!C24*(1+'Inds Energy Calibration'!$H$14))+('BIFUbC-electricity-old'!C24*(1+'Inds Energy Calibration'!$H$14))*'Inds Energy Calibration'!$B$19</f>
        <v>0</v>
      </c>
      <c r="D24" s="76">
        <f>('BIFUbC-electricity-old'!D24*(1+'Inds Energy Calibration'!$H$14))+('BIFUbC-electricity-old'!D24*(1+'Inds Energy Calibration'!$H$14))*'Inds Energy Calibration'!$B$19</f>
        <v>0</v>
      </c>
      <c r="E24" s="76">
        <f>('BIFUbC-electricity-old'!E24*(1+'Inds Energy Calibration'!$H$14))+('BIFUbC-electricity-old'!E24*(1+'Inds Energy Calibration'!$H$14))*'Inds Energy Calibration'!$B$19</f>
        <v>0</v>
      </c>
      <c r="F24" s="76">
        <f>('BIFUbC-electricity-old'!F24*(1+'Inds Energy Calibration'!$H$14))+('BIFUbC-electricity-old'!F24*(1+'Inds Energy Calibration'!$H$14))*'Inds Energy Calibration'!$B$19</f>
        <v>0</v>
      </c>
      <c r="G24" s="76">
        <f>('BIFUbC-electricity-old'!G24*(1+'Inds Energy Calibration'!$H$14))+('BIFUbC-electricity-old'!G24*(1+'Inds Energy Calibration'!$H$14))*'Inds Energy Calibration'!$B$19</f>
        <v>0</v>
      </c>
      <c r="H24" s="76">
        <f>('BIFUbC-electricity-old'!H24*(1+'Inds Energy Calibration'!$H$14))+('BIFUbC-electricity-old'!H24*(1+'Inds Energy Calibration'!$H$14))*'Inds Energy Calibration'!$B$19</f>
        <v>0</v>
      </c>
      <c r="I24" s="76">
        <f>('BIFUbC-electricity-old'!I24*(1+'Inds Energy Calibration'!$H$14))+('BIFUbC-electricity-old'!I24*(1+'Inds Energy Calibration'!$H$14))*'Inds Energy Calibration'!$B$19</f>
        <v>0</v>
      </c>
      <c r="J24" s="76">
        <f>('BIFUbC-electricity-old'!J24*(1+'Inds Energy Calibration'!$H$14))+('BIFUbC-electricity-old'!J24*(1+'Inds Energy Calibration'!$H$14))*'Inds Energy Calibration'!$B$19</f>
        <v>0</v>
      </c>
      <c r="K24" s="76">
        <f>('BIFUbC-electricity-old'!K24*(1+'Inds Energy Calibration'!$H$14))+('BIFUbC-electricity-old'!K24*(1+'Inds Energy Calibration'!$H$14))*'Inds Energy Calibration'!$B$19</f>
        <v>0</v>
      </c>
      <c r="L24" s="76">
        <f>('BIFUbC-electricity-old'!L24*(1+'Inds Energy Calibration'!$H$14))+('BIFUbC-electricity-old'!L24*(1+'Inds Energy Calibration'!$H$14))*'Inds Energy Calibration'!$B$19</f>
        <v>0</v>
      </c>
      <c r="M24" s="76">
        <f>('BIFUbC-electricity-old'!M24*(1+'Inds Energy Calibration'!$H$14))+('BIFUbC-electricity-old'!M24*(1+'Inds Energy Calibration'!$H$14))*'Inds Energy Calibration'!$B$19</f>
        <v>0</v>
      </c>
      <c r="N24" s="76">
        <f>('BIFUbC-electricity-old'!N24*(1+'Inds Energy Calibration'!$H$14))+('BIFUbC-electricity-old'!N24*(1+'Inds Energy Calibration'!$H$14))*'Inds Energy Calibration'!$B$19</f>
        <v>0</v>
      </c>
      <c r="O24" s="76">
        <f>('BIFUbC-electricity-old'!O24*(1+'Inds Energy Calibration'!$H$14))+('BIFUbC-electricity-old'!O24*(1+'Inds Energy Calibration'!$H$14))*'Inds Energy Calibration'!$B$19</f>
        <v>0</v>
      </c>
      <c r="P24" s="76">
        <f>('BIFUbC-electricity-old'!P24*(1+'Inds Energy Calibration'!$H$14))+('BIFUbC-electricity-old'!P24*(1+'Inds Energy Calibration'!$H$14))*'Inds Energy Calibration'!$B$19</f>
        <v>0</v>
      </c>
      <c r="Q24" s="76">
        <f>('BIFUbC-electricity-old'!Q24*(1+'Inds Energy Calibration'!$H$14))+('BIFUbC-electricity-old'!Q24*(1+'Inds Energy Calibration'!$H$14))*'Inds Energy Calibration'!$B$19</f>
        <v>0</v>
      </c>
      <c r="R24" s="76">
        <f>('BIFUbC-electricity-old'!R24*(1+'Inds Energy Calibration'!$H$14))+('BIFUbC-electricity-old'!R24*(1+'Inds Energy Calibration'!$H$14))*'Inds Energy Calibration'!$B$19</f>
        <v>0</v>
      </c>
      <c r="S24" s="76">
        <f>('BIFUbC-electricity-old'!S24*(1+'Inds Energy Calibration'!$H$14))+('BIFUbC-electricity-old'!S24*(1+'Inds Energy Calibration'!$H$14))*'Inds Energy Calibration'!$B$19</f>
        <v>0</v>
      </c>
      <c r="T24" s="76">
        <f>('BIFUbC-electricity-old'!T24*(1+'Inds Energy Calibration'!$H$14))+('BIFUbC-electricity-old'!T24*(1+'Inds Energy Calibration'!$H$14))*'Inds Energy Calibration'!$B$19</f>
        <v>0</v>
      </c>
      <c r="U24" s="76">
        <f>('BIFUbC-electricity-old'!U24*(1+'Inds Energy Calibration'!$H$14))+('BIFUbC-electricity-old'!U24*(1+'Inds Energy Calibration'!$H$14))*'Inds Energy Calibration'!$B$19</f>
        <v>0</v>
      </c>
      <c r="V24" s="76">
        <f>('BIFUbC-electricity-old'!V24*(1+'Inds Energy Calibration'!$H$14))+('BIFUbC-electricity-old'!V24*(1+'Inds Energy Calibration'!$H$14))*'Inds Energy Calibration'!$B$19</f>
        <v>0</v>
      </c>
      <c r="W24" s="76">
        <f>('BIFUbC-electricity-old'!W24*(1+'Inds Energy Calibration'!$H$14))+('BIFUbC-electricity-old'!W24*(1+'Inds Energy Calibration'!$H$14))*'Inds Energy Calibration'!$B$19</f>
        <v>0</v>
      </c>
      <c r="X24" s="76">
        <f>('BIFUbC-electricity-old'!X24*(1+'Inds Energy Calibration'!$H$14))+('BIFUbC-electricity-old'!X24*(1+'Inds Energy Calibration'!$H$14))*'Inds Energy Calibration'!$B$19</f>
        <v>0</v>
      </c>
      <c r="Y24" s="76">
        <f>('BIFUbC-electricity-old'!Y24*(1+'Inds Energy Calibration'!$H$14))+('BIFUbC-electricity-old'!Y24*(1+'Inds Energy Calibration'!$H$14))*'Inds Energy Calibration'!$B$19</f>
        <v>0</v>
      </c>
      <c r="Z24" s="76">
        <f>('BIFUbC-electricity-old'!Z24*(1+'Inds Energy Calibration'!$H$14))+('BIFUbC-electricity-old'!Z24*(1+'Inds Energy Calibration'!$H$14))*'Inds Energy Calibration'!$B$19</f>
        <v>0</v>
      </c>
      <c r="AA24" s="76">
        <f>('BIFUbC-electricity-old'!AA24*(1+'Inds Energy Calibration'!$H$14))+('BIFUbC-electricity-old'!AA24*(1+'Inds Energy Calibration'!$H$14))*'Inds Energy Calibration'!$B$19</f>
        <v>0</v>
      </c>
      <c r="AB24" s="76">
        <f>('BIFUbC-electricity-old'!AB24*(1+'Inds Energy Calibration'!$H$14))+('BIFUbC-electricity-old'!AB24*(1+'Inds Energy Calibration'!$H$14))*'Inds Energy Calibration'!$B$19</f>
        <v>0</v>
      </c>
      <c r="AC24" s="76">
        <f>('BIFUbC-electricity-old'!AC24*(1+'Inds Energy Calibration'!$H$14))+('BIFUbC-electricity-old'!AC24*(1+'Inds Energy Calibration'!$H$14))*'Inds Energy Calibration'!$B$19</f>
        <v>0</v>
      </c>
      <c r="AD24" s="76">
        <f>('BIFUbC-electricity-old'!AD24*(1+'Inds Energy Calibration'!$H$14))+('BIFUbC-electricity-old'!AD24*(1+'Inds Energy Calibration'!$H$14))*'Inds Energy Calibration'!$B$19</f>
        <v>0</v>
      </c>
      <c r="AE24" s="76">
        <f>('BIFUbC-electricity-old'!AE24*(1+'Inds Energy Calibration'!$H$14))+('BIFUbC-electricity-old'!AE24*(1+'Inds Energy Calibration'!$H$14))*'Inds Energy Calibration'!$B$19</f>
        <v>0</v>
      </c>
      <c r="AF24" s="76">
        <f>('BIFUbC-electricity-old'!AF24*(1+'Inds Energy Calibration'!$H$14))+('BIFUbC-electricity-old'!AF24*(1+'Inds Energy Calibration'!$H$14))*'Inds Energy Calibration'!$B$19</f>
        <v>0</v>
      </c>
    </row>
    <row r="25" spans="1:33" ht="14" customHeight="1" x14ac:dyDescent="0.15">
      <c r="A25" s="48" t="s">
        <v>210</v>
      </c>
      <c r="B25">
        <v>5369214546026.5898</v>
      </c>
      <c r="C25">
        <v>5434528240379.4971</v>
      </c>
      <c r="D25">
        <v>5499841934732.4053</v>
      </c>
      <c r="E25">
        <v>5587975245598.1719</v>
      </c>
      <c r="F25">
        <v>5633678632732.7266</v>
      </c>
      <c r="G25">
        <v>5691896882648.4072</v>
      </c>
      <c r="H25">
        <v>5740325215555.7578</v>
      </c>
      <c r="I25">
        <v>5760453567202.959</v>
      </c>
      <c r="J25">
        <v>5784156906565.0293</v>
      </c>
      <c r="K25">
        <v>5819245996392.7178</v>
      </c>
      <c r="L25">
        <v>5851307012283.3594</v>
      </c>
      <c r="M25">
        <v>5884524405985.7656</v>
      </c>
      <c r="N25">
        <v>5920181259676.6484</v>
      </c>
      <c r="O25">
        <v>5947943950275.2998</v>
      </c>
      <c r="P25">
        <v>5975052268963.8252</v>
      </c>
      <c r="Q25">
        <v>6006784495046.6855</v>
      </c>
      <c r="R25">
        <v>6040165481726.6211</v>
      </c>
      <c r="S25">
        <v>6085897738210.1533</v>
      </c>
      <c r="T25">
        <v>6133103935344.1826</v>
      </c>
      <c r="U25">
        <v>6172805705597.1572</v>
      </c>
      <c r="V25">
        <v>6209153819810.7461</v>
      </c>
      <c r="W25">
        <v>6258708057328.1631</v>
      </c>
      <c r="X25">
        <v>6312279945911.416</v>
      </c>
      <c r="Y25">
        <v>6363781260631.9971</v>
      </c>
      <c r="Z25">
        <v>6408251285024.1855</v>
      </c>
      <c r="AA25">
        <v>6450732532042.4668</v>
      </c>
      <c r="AB25">
        <v>6498668482164.5029</v>
      </c>
      <c r="AC25">
        <v>6535640495086.5215</v>
      </c>
      <c r="AD25">
        <v>6556719931397.2109</v>
      </c>
      <c r="AE25">
        <v>6596817853272.2451</v>
      </c>
      <c r="AF25">
        <v>6662558172448.9102</v>
      </c>
    </row>
    <row r="26" spans="1:33" ht="14" customHeight="1" x14ac:dyDescent="0.15">
      <c r="A26" s="48" t="s">
        <v>211</v>
      </c>
      <c r="B26">
        <v>5716769929572.7549</v>
      </c>
      <c r="C26">
        <v>5744985985687.5088</v>
      </c>
      <c r="D26">
        <v>5773202041802.2646</v>
      </c>
      <c r="E26">
        <v>5767320685081.7959</v>
      </c>
      <c r="F26">
        <v>5857189632945.0664</v>
      </c>
      <c r="G26">
        <v>5940273186132.3691</v>
      </c>
      <c r="H26">
        <v>6003453896735.8076</v>
      </c>
      <c r="I26">
        <v>5995790299805.7744</v>
      </c>
      <c r="J26">
        <v>5992158680418.0664</v>
      </c>
      <c r="K26">
        <v>6041876451440.4111</v>
      </c>
      <c r="L26">
        <v>6110352824894.0303</v>
      </c>
      <c r="M26">
        <v>6168817070563.165</v>
      </c>
      <c r="N26">
        <v>6238696612489.127</v>
      </c>
      <c r="O26">
        <v>6326820137604.335</v>
      </c>
      <c r="P26">
        <v>6405719978757.1221</v>
      </c>
      <c r="Q26">
        <v>6484222699152.7715</v>
      </c>
      <c r="R26">
        <v>6564825982683.7266</v>
      </c>
      <c r="S26">
        <v>6664106510519.8281</v>
      </c>
      <c r="T26">
        <v>6774199903609.1055</v>
      </c>
      <c r="U26">
        <v>6880520247475.8105</v>
      </c>
      <c r="V26">
        <v>6987403030965.5732</v>
      </c>
      <c r="W26">
        <v>7093171916969.291</v>
      </c>
      <c r="X26">
        <v>7188550936497.3242</v>
      </c>
      <c r="Y26">
        <v>7297442599179.4746</v>
      </c>
      <c r="Z26">
        <v>7407782013317.5215</v>
      </c>
      <c r="AA26">
        <v>7521253874007.5059</v>
      </c>
      <c r="AB26">
        <v>7639177452460.3711</v>
      </c>
      <c r="AC26">
        <v>7742592623541.7822</v>
      </c>
      <c r="AD26">
        <v>7844531012387.3115</v>
      </c>
      <c r="AE26">
        <v>7957459180736.3623</v>
      </c>
      <c r="AF26">
        <v>8093609920607.2715</v>
      </c>
    </row>
    <row r="27" spans="1:33" ht="14" customHeight="1" x14ac:dyDescent="0.15"/>
    <row r="28" spans="1:33" ht="14.5" customHeight="1" x14ac:dyDescent="0.2">
      <c r="A28" s="29"/>
      <c r="B28" s="48"/>
    </row>
    <row r="29" spans="1:33" ht="14" customHeight="1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I1000"/>
  <sheetViews>
    <sheetView workbookViewId="0">
      <selection activeCell="AD28" sqref="AD28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701358121412.65381</v>
      </c>
      <c r="C3">
        <v>706608871431.29932</v>
      </c>
      <c r="D3">
        <v>711859621449.94507</v>
      </c>
      <c r="E3">
        <v>719978180924.10718</v>
      </c>
      <c r="F3">
        <v>726138339128.58398</v>
      </c>
      <c r="G3">
        <v>732304784941.07996</v>
      </c>
      <c r="H3">
        <v>736650025090.86621</v>
      </c>
      <c r="I3">
        <v>739837245033.7489</v>
      </c>
      <c r="J3">
        <v>743930289225.89197</v>
      </c>
      <c r="K3">
        <v>747427048111.55115</v>
      </c>
      <c r="L3">
        <v>750409857917.73523</v>
      </c>
      <c r="M3">
        <v>752497846788.69238</v>
      </c>
      <c r="N3">
        <v>753803531469.92249</v>
      </c>
      <c r="O3">
        <v>754755443885.9624</v>
      </c>
      <c r="P3">
        <v>754926183881.71912</v>
      </c>
      <c r="Q3">
        <v>755045145425.43896</v>
      </c>
      <c r="R3">
        <v>755122954574.67432</v>
      </c>
      <c r="S3">
        <v>755466383724.67334</v>
      </c>
      <c r="T3">
        <v>756060971376.99231</v>
      </c>
      <c r="U3">
        <v>756337594691.78906</v>
      </c>
      <c r="V3">
        <v>756837490967.34155</v>
      </c>
      <c r="W3">
        <v>757974038992.86011</v>
      </c>
      <c r="X3">
        <v>758936043019.77039</v>
      </c>
      <c r="Y3">
        <v>759758147768.25769</v>
      </c>
      <c r="Z3">
        <v>760080010422.75146</v>
      </c>
      <c r="AA3">
        <v>760272977112.85522</v>
      </c>
      <c r="AB3">
        <v>760421396100.14429</v>
      </c>
      <c r="AC3">
        <v>760205762583.13184</v>
      </c>
      <c r="AD3">
        <v>759509347118.94495</v>
      </c>
      <c r="AE3">
        <v>759483630802.14709</v>
      </c>
      <c r="AF3">
        <v>760469904996.01099</v>
      </c>
    </row>
    <row r="4" spans="1:35" s="75" customFormat="1" ht="14" customHeight="1" x14ac:dyDescent="0.15">
      <c r="A4" s="75" t="s">
        <v>136</v>
      </c>
      <c r="B4" s="76">
        <f>'BIFUbC-coal-old'!B4*(1+'Inds Energy Calibration'!$H$15)</f>
        <v>0</v>
      </c>
      <c r="C4" s="76">
        <f>'BIFUbC-coal-old'!C4*(1+'Inds Energy Calibration'!$H$15)</f>
        <v>0</v>
      </c>
      <c r="D4" s="76">
        <f>'BIFUbC-coal-old'!D4*(1+'Inds Energy Calibration'!$H$15)</f>
        <v>0</v>
      </c>
      <c r="E4" s="76">
        <f>'BIFUbC-coal-old'!E4*(1+'Inds Energy Calibration'!$H$15)</f>
        <v>0</v>
      </c>
      <c r="F4" s="76">
        <f>'BIFUbC-coal-old'!F4*(1+'Inds Energy Calibration'!$H$15)</f>
        <v>0</v>
      </c>
      <c r="G4" s="76">
        <f>'BIFUbC-coal-old'!G4*(1+'Inds Energy Calibration'!$H$15)</f>
        <v>0</v>
      </c>
      <c r="H4" s="76">
        <f>'BIFUbC-coal-old'!H4*(1+'Inds Energy Calibration'!$H$15)</f>
        <v>0</v>
      </c>
      <c r="I4" s="76">
        <f>'BIFUbC-coal-old'!I4*(1+'Inds Energy Calibration'!$H$15)</f>
        <v>0</v>
      </c>
      <c r="J4" s="76">
        <f>'BIFUbC-coal-old'!J4*(1+'Inds Energy Calibration'!$H$15)</f>
        <v>0</v>
      </c>
      <c r="K4" s="76">
        <f>'BIFUbC-coal-old'!K4*(1+'Inds Energy Calibration'!$H$15)</f>
        <v>0</v>
      </c>
      <c r="L4" s="76">
        <f>'BIFUbC-coal-old'!L4*(1+'Inds Energy Calibration'!$H$15)</f>
        <v>0</v>
      </c>
      <c r="M4" s="76">
        <f>'BIFUbC-coal-old'!M4*(1+'Inds Energy Calibration'!$H$15)</f>
        <v>0</v>
      </c>
      <c r="N4" s="76">
        <f>'BIFUbC-coal-old'!N4*(1+'Inds Energy Calibration'!$H$15)</f>
        <v>0</v>
      </c>
      <c r="O4" s="76">
        <f>'BIFUbC-coal-old'!O4*(1+'Inds Energy Calibration'!$H$15)</f>
        <v>0</v>
      </c>
      <c r="P4" s="76">
        <f>'BIFUbC-coal-old'!P4*(1+'Inds Energy Calibration'!$H$15)</f>
        <v>0</v>
      </c>
      <c r="Q4" s="76">
        <f>'BIFUbC-coal-old'!Q4*(1+'Inds Energy Calibration'!$H$15)</f>
        <v>0</v>
      </c>
      <c r="R4" s="76">
        <f>'BIFUbC-coal-old'!R4*(1+'Inds Energy Calibration'!$H$15)</f>
        <v>0</v>
      </c>
      <c r="S4" s="76">
        <f>'BIFUbC-coal-old'!S4*(1+'Inds Energy Calibration'!$H$15)</f>
        <v>0</v>
      </c>
      <c r="T4" s="76">
        <f>'BIFUbC-coal-old'!T4*(1+'Inds Energy Calibration'!$H$15)</f>
        <v>0</v>
      </c>
      <c r="U4" s="76">
        <f>'BIFUbC-coal-old'!U4*(1+'Inds Energy Calibration'!$H$15)</f>
        <v>0</v>
      </c>
      <c r="V4" s="76">
        <f>'BIFUbC-coal-old'!V4*(1+'Inds Energy Calibration'!$H$15)</f>
        <v>0</v>
      </c>
      <c r="W4" s="76">
        <f>'BIFUbC-coal-old'!W4*(1+'Inds Energy Calibration'!$H$15)</f>
        <v>0</v>
      </c>
      <c r="X4" s="76">
        <f>'BIFUbC-coal-old'!X4*(1+'Inds Energy Calibration'!$H$15)</f>
        <v>0</v>
      </c>
      <c r="Y4" s="76">
        <f>'BIFUbC-coal-old'!Y4*(1+'Inds Energy Calibration'!$H$15)</f>
        <v>0</v>
      </c>
      <c r="Z4" s="76">
        <f>'BIFUbC-coal-old'!Z4*(1+'Inds Energy Calibration'!$H$15)</f>
        <v>0</v>
      </c>
      <c r="AA4" s="76">
        <f>'BIFUbC-coal-old'!AA4*(1+'Inds Energy Calibration'!$H$15)</f>
        <v>0</v>
      </c>
      <c r="AB4" s="76">
        <f>'BIFUbC-coal-old'!AB4*(1+'Inds Energy Calibration'!$H$15)</f>
        <v>0</v>
      </c>
      <c r="AC4" s="76">
        <f>'BIFUbC-coal-old'!AC4*(1+'Inds Energy Calibration'!$H$15)</f>
        <v>0</v>
      </c>
      <c r="AD4" s="76">
        <f>'BIFUbC-coal-old'!AD4*(1+'Inds Energy Calibration'!$H$15)</f>
        <v>0</v>
      </c>
      <c r="AE4" s="76">
        <f>'BIFUbC-coal-old'!AE4*(1+'Inds Energy Calibration'!$H$15)</f>
        <v>0</v>
      </c>
      <c r="AF4" s="76">
        <f>'BIFUbC-coal-old'!AF4*(1+'Inds Energy Calibration'!$H$15)</f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270187810786.95459</v>
      </c>
      <c r="C6">
        <v>271324991477.38129</v>
      </c>
      <c r="D6">
        <v>272462172167.80801</v>
      </c>
      <c r="E6">
        <v>274161932098.1351</v>
      </c>
      <c r="F6">
        <v>275791172769.70929</v>
      </c>
      <c r="G6">
        <v>277387605040.03021</v>
      </c>
      <c r="H6">
        <v>278882332609.60437</v>
      </c>
      <c r="I6">
        <v>280245092325.0105</v>
      </c>
      <c r="J6">
        <v>281485274964.30933</v>
      </c>
      <c r="K6">
        <v>282524629266.97858</v>
      </c>
      <c r="L6">
        <v>283345457142.1131</v>
      </c>
      <c r="M6">
        <v>283955754742.09253</v>
      </c>
      <c r="N6">
        <v>284319328956.14551</v>
      </c>
      <c r="O6">
        <v>284426943467.16162</v>
      </c>
      <c r="P6">
        <v>284272858595.77307</v>
      </c>
      <c r="Q6">
        <v>284000825999.65491</v>
      </c>
      <c r="R6">
        <v>283751747643.87872</v>
      </c>
      <c r="S6">
        <v>283498398107.04413</v>
      </c>
      <c r="T6">
        <v>283249968934.9718</v>
      </c>
      <c r="U6">
        <v>283009600833.64948</v>
      </c>
      <c r="V6">
        <v>282778249670.11719</v>
      </c>
      <c r="W6">
        <v>282551921845.31378</v>
      </c>
      <c r="X6">
        <v>282338349361.00861</v>
      </c>
      <c r="Y6">
        <v>282128365295.59052</v>
      </c>
      <c r="Z6">
        <v>281925365551.40002</v>
      </c>
      <c r="AA6">
        <v>281725575908.69672</v>
      </c>
      <c r="AB6">
        <v>281523088795.7757</v>
      </c>
      <c r="AC6">
        <v>281331344553.87097</v>
      </c>
      <c r="AD6">
        <v>281145662344.62152</v>
      </c>
      <c r="AE6">
        <v>280958117649.71118</v>
      </c>
      <c r="AF6">
        <v>280772880914.79639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983746826460.52893</v>
      </c>
      <c r="C11">
        <v>987520511350.2876</v>
      </c>
      <c r="D11">
        <v>991294196240.04639</v>
      </c>
      <c r="E11">
        <v>998357146074.56799</v>
      </c>
      <c r="F11">
        <v>1005031369771.35</v>
      </c>
      <c r="G11">
        <v>1011865259544.074</v>
      </c>
      <c r="H11">
        <v>1018463229734.385</v>
      </c>
      <c r="I11">
        <v>1024297596492.149</v>
      </c>
      <c r="J11">
        <v>1029669859212.598</v>
      </c>
      <c r="K11">
        <v>1034310679367.9</v>
      </c>
      <c r="L11">
        <v>1038142565343.062</v>
      </c>
      <c r="M11">
        <v>1041295019295.856</v>
      </c>
      <c r="N11">
        <v>1043621405244.088</v>
      </c>
      <c r="O11">
        <v>1045011950888.406</v>
      </c>
      <c r="P11">
        <v>1045363284151.754</v>
      </c>
      <c r="Q11">
        <v>1045318262931.291</v>
      </c>
      <c r="R11">
        <v>1045278643458.504</v>
      </c>
      <c r="S11">
        <v>1045396643188.6949</v>
      </c>
      <c r="T11">
        <v>1045414775487.733</v>
      </c>
      <c r="U11">
        <v>1045311023990.3199</v>
      </c>
      <c r="V11">
        <v>1045209708770.973</v>
      </c>
      <c r="W11">
        <v>1045391471090.181</v>
      </c>
      <c r="X11">
        <v>1045546484274.41</v>
      </c>
      <c r="Y11">
        <v>1045607351287.0389</v>
      </c>
      <c r="Z11">
        <v>1045400607132.923</v>
      </c>
      <c r="AA11">
        <v>1045233322695.656</v>
      </c>
      <c r="AB11">
        <v>1045074874758.745</v>
      </c>
      <c r="AC11">
        <v>1044669154583.031</v>
      </c>
      <c r="AD11">
        <v>1043776807833.417</v>
      </c>
      <c r="AE11">
        <v>1043662392627.1</v>
      </c>
      <c r="AF11">
        <v>1043845902276.887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4977407983061.5674</v>
      </c>
      <c r="C14">
        <v>4998641067918.0586</v>
      </c>
      <c r="D14">
        <v>5019874152774.5488</v>
      </c>
      <c r="E14">
        <v>5056066474637.2412</v>
      </c>
      <c r="F14">
        <v>5091639803715.126</v>
      </c>
      <c r="G14">
        <v>5125984935491.2373</v>
      </c>
      <c r="H14">
        <v>5158514458739.0635</v>
      </c>
      <c r="I14">
        <v>5188673177148.8984</v>
      </c>
      <c r="J14">
        <v>5215942283736.1836</v>
      </c>
      <c r="K14">
        <v>5239856979723.6182</v>
      </c>
      <c r="L14">
        <v>5260006560908.2334</v>
      </c>
      <c r="M14">
        <v>5276047977291.249</v>
      </c>
      <c r="N14">
        <v>5287705286086.6377</v>
      </c>
      <c r="O14">
        <v>5294779986980.4043</v>
      </c>
      <c r="P14">
        <v>5297150820607.418</v>
      </c>
      <c r="Q14">
        <v>5297149064477.0117</v>
      </c>
      <c r="R14">
        <v>5297147740181.9502</v>
      </c>
      <c r="S14">
        <v>5297146415886.8896</v>
      </c>
      <c r="T14">
        <v>5297145091591.8291</v>
      </c>
      <c r="U14">
        <v>5297144227921.1367</v>
      </c>
      <c r="V14">
        <v>5297142471790.7305</v>
      </c>
      <c r="W14">
        <v>5297140715660.3242</v>
      </c>
      <c r="X14">
        <v>5297139823200.6084</v>
      </c>
      <c r="Y14">
        <v>5297138498905.5488</v>
      </c>
      <c r="Z14">
        <v>5297136742775.1416</v>
      </c>
      <c r="AA14">
        <v>5297134986644.7354</v>
      </c>
      <c r="AB14">
        <v>5297132798678.9824</v>
      </c>
      <c r="AC14">
        <v>5297131474383.9219</v>
      </c>
      <c r="AD14">
        <v>5297130150088.8613</v>
      </c>
      <c r="AE14">
        <v>5297128854582.8232</v>
      </c>
      <c r="AF14">
        <v>5297126637828.0479</v>
      </c>
    </row>
    <row r="15" spans="1:35" ht="14" customHeight="1" x14ac:dyDescent="0.15">
      <c r="A15" s="48" t="s">
        <v>200</v>
      </c>
      <c r="B15">
        <v>130196155278.2953</v>
      </c>
      <c r="C15" s="57">
        <v>139818502529.27771</v>
      </c>
      <c r="D15" s="57">
        <v>149440849780.26001</v>
      </c>
      <c r="E15" s="57">
        <v>152259518894.7085</v>
      </c>
      <c r="F15" s="57">
        <v>147213131144.10211</v>
      </c>
      <c r="G15" s="57">
        <v>144896337998.92569</v>
      </c>
      <c r="H15" s="57">
        <v>149441205299.84949</v>
      </c>
      <c r="I15" s="57">
        <v>147436302314.92661</v>
      </c>
      <c r="J15" s="57">
        <v>144701814422.66949</v>
      </c>
      <c r="K15" s="57">
        <v>142131066676.52359</v>
      </c>
      <c r="L15" s="57">
        <v>138978385548.70941</v>
      </c>
      <c r="M15" s="57">
        <v>136875468422.27631</v>
      </c>
      <c r="N15" s="57">
        <v>136465080309.45039</v>
      </c>
      <c r="O15" s="57">
        <v>135720241219.8513</v>
      </c>
      <c r="P15" s="57">
        <v>136533459936.1862</v>
      </c>
      <c r="Q15" s="57">
        <v>136903758051.0193</v>
      </c>
      <c r="R15" s="57">
        <v>137457061505.3772</v>
      </c>
      <c r="S15" s="57">
        <v>138128663287.733</v>
      </c>
      <c r="T15" s="57">
        <v>138738749852.55261</v>
      </c>
      <c r="U15" s="57">
        <v>137974884213.4234</v>
      </c>
      <c r="V15" s="57">
        <v>137154292814.4695</v>
      </c>
      <c r="W15" s="57">
        <v>137135334759.5392</v>
      </c>
      <c r="X15" s="57">
        <v>137863915079.40948</v>
      </c>
      <c r="Y15" s="57">
        <v>137860620815.32321</v>
      </c>
      <c r="Z15" s="57">
        <v>136689957050.17101</v>
      </c>
      <c r="AA15" s="57">
        <v>135547711477.0385</v>
      </c>
      <c r="AB15" s="57">
        <v>134763680157.9514</v>
      </c>
      <c r="AC15" s="57">
        <v>132990725981.1799</v>
      </c>
      <c r="AD15" s="57">
        <v>130638933998.12621</v>
      </c>
      <c r="AE15" s="57">
        <v>129658701800.4993</v>
      </c>
      <c r="AF15" s="57">
        <v>129772439529.7263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s="75" customFormat="1" ht="14" customHeight="1" x14ac:dyDescent="0.15">
      <c r="A24" s="75" t="s">
        <v>209</v>
      </c>
      <c r="B24" s="76">
        <f>'BIFUbC-coal-old'!B24*(1+'Inds Energy Calibration'!$H$14)</f>
        <v>0</v>
      </c>
      <c r="C24" s="76">
        <f>'BIFUbC-coal-old'!C24*(1+'Inds Energy Calibration'!$H$14)</f>
        <v>0</v>
      </c>
      <c r="D24" s="76">
        <f>'BIFUbC-coal-old'!D24*(1+'Inds Energy Calibration'!$H$14)</f>
        <v>0</v>
      </c>
      <c r="E24" s="76">
        <f>'BIFUbC-coal-old'!E24*(1+'Inds Energy Calibration'!$H$14)</f>
        <v>0</v>
      </c>
      <c r="F24" s="76">
        <f>'BIFUbC-coal-old'!F24*(1+'Inds Energy Calibration'!$H$14)</f>
        <v>0</v>
      </c>
      <c r="G24" s="76">
        <f>'BIFUbC-coal-old'!G24*(1+'Inds Energy Calibration'!$H$14)</f>
        <v>0</v>
      </c>
      <c r="H24" s="76">
        <f>'BIFUbC-coal-old'!H24*(1+'Inds Energy Calibration'!$H$14)</f>
        <v>0</v>
      </c>
      <c r="I24" s="76">
        <f>'BIFUbC-coal-old'!I24*(1+'Inds Energy Calibration'!$H$14)</f>
        <v>0</v>
      </c>
      <c r="J24" s="76">
        <f>'BIFUbC-coal-old'!J24*(1+'Inds Energy Calibration'!$H$14)</f>
        <v>0</v>
      </c>
      <c r="K24" s="76">
        <f>'BIFUbC-coal-old'!K24*(1+'Inds Energy Calibration'!$H$14)</f>
        <v>0</v>
      </c>
      <c r="L24" s="76">
        <f>'BIFUbC-coal-old'!L24*(1+'Inds Energy Calibration'!$H$14)</f>
        <v>0</v>
      </c>
      <c r="M24" s="76">
        <f>'BIFUbC-coal-old'!M24*(1+'Inds Energy Calibration'!$H$14)</f>
        <v>0</v>
      </c>
      <c r="N24" s="76">
        <f>'BIFUbC-coal-old'!N24*(1+'Inds Energy Calibration'!$H$14)</f>
        <v>0</v>
      </c>
      <c r="O24" s="76">
        <f>'BIFUbC-coal-old'!O24*(1+'Inds Energy Calibration'!$H$14)</f>
        <v>0</v>
      </c>
      <c r="P24" s="76">
        <f>'BIFUbC-coal-old'!P24*(1+'Inds Energy Calibration'!$H$14)</f>
        <v>0</v>
      </c>
      <c r="Q24" s="76">
        <f>'BIFUbC-coal-old'!Q24*(1+'Inds Energy Calibration'!$H$14)</f>
        <v>0</v>
      </c>
      <c r="R24" s="76">
        <f>'BIFUbC-coal-old'!R24*(1+'Inds Energy Calibration'!$H$14)</f>
        <v>0</v>
      </c>
      <c r="S24" s="76">
        <f>'BIFUbC-coal-old'!S24*(1+'Inds Energy Calibration'!$H$14)</f>
        <v>0</v>
      </c>
      <c r="T24" s="76">
        <f>'BIFUbC-coal-old'!T24*(1+'Inds Energy Calibration'!$H$14)</f>
        <v>0</v>
      </c>
      <c r="U24" s="76">
        <f>'BIFUbC-coal-old'!U24*(1+'Inds Energy Calibration'!$H$14)</f>
        <v>0</v>
      </c>
      <c r="V24" s="76">
        <f>'BIFUbC-coal-old'!V24*(1+'Inds Energy Calibration'!$H$14)</f>
        <v>0</v>
      </c>
      <c r="W24" s="76">
        <f>'BIFUbC-coal-old'!W24*(1+'Inds Energy Calibration'!$H$14)</f>
        <v>0</v>
      </c>
      <c r="X24" s="76">
        <f>'BIFUbC-coal-old'!X24*(1+'Inds Energy Calibration'!$H$14)</f>
        <v>0</v>
      </c>
      <c r="Y24" s="76">
        <f>'BIFUbC-coal-old'!Y24*(1+'Inds Energy Calibration'!$H$14)</f>
        <v>0</v>
      </c>
      <c r="Z24" s="76">
        <f>'BIFUbC-coal-old'!Z24*(1+'Inds Energy Calibration'!$H$14)</f>
        <v>0</v>
      </c>
      <c r="AA24" s="76">
        <f>'BIFUbC-coal-old'!AA24*(1+'Inds Energy Calibration'!$H$14)</f>
        <v>0</v>
      </c>
      <c r="AB24" s="76">
        <f>'BIFUbC-coal-old'!AB24*(1+'Inds Energy Calibration'!$H$14)</f>
        <v>0</v>
      </c>
      <c r="AC24" s="76">
        <f>'BIFUbC-coal-old'!AC24*(1+'Inds Energy Calibration'!$H$14)</f>
        <v>0</v>
      </c>
      <c r="AD24" s="76">
        <f>'BIFUbC-coal-old'!AD24*(1+'Inds Energy Calibration'!$H$14)</f>
        <v>0</v>
      </c>
      <c r="AE24" s="76">
        <f>'BIFUbC-coal-old'!AE24*(1+'Inds Energy Calibration'!$H$14)</f>
        <v>0</v>
      </c>
      <c r="AF24" s="76">
        <f>'BIFUbC-coal-old'!AF24*(1+'Inds Energy Calibration'!$H$14)</f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3125005365990.9009</v>
      </c>
      <c r="C2" s="57">
        <v>3146515141479.541</v>
      </c>
      <c r="D2" s="57">
        <v>3168024916968.1802</v>
      </c>
      <c r="E2" s="57">
        <v>3199025111257.2998</v>
      </c>
      <c r="F2" s="57">
        <v>3223724451418.272</v>
      </c>
      <c r="G2" s="57">
        <v>3248107615854.1182</v>
      </c>
      <c r="H2" s="57">
        <v>3276532147766.7959</v>
      </c>
      <c r="I2" s="57">
        <v>3298598439322.9912</v>
      </c>
      <c r="J2" s="57">
        <v>3312426682120.5889</v>
      </c>
      <c r="K2" s="57">
        <v>3328757659659.085</v>
      </c>
      <c r="L2" s="57">
        <v>3341452716625.772</v>
      </c>
      <c r="M2" s="57">
        <v>3326371201382.0029</v>
      </c>
      <c r="N2" s="57">
        <v>3330705048115.769</v>
      </c>
      <c r="O2" s="57">
        <v>3313149073465.502</v>
      </c>
      <c r="P2" s="57">
        <v>3300886468687.7588</v>
      </c>
      <c r="Q2" s="57">
        <v>3290761759938.9219</v>
      </c>
      <c r="R2" s="57">
        <v>3282595101386.335</v>
      </c>
      <c r="S2" s="57">
        <v>3282101185438.564</v>
      </c>
      <c r="T2" s="57">
        <v>3283272606473.4419</v>
      </c>
      <c r="U2" s="57">
        <v>3284783431788.3071</v>
      </c>
      <c r="V2" s="57">
        <v>3283986341421.6528</v>
      </c>
      <c r="W2" s="57">
        <v>3279762387476.917</v>
      </c>
      <c r="X2" s="57">
        <v>3279286586459.6968</v>
      </c>
      <c r="Y2" s="57">
        <v>3280544972530.1768</v>
      </c>
      <c r="Z2" s="57">
        <v>3283693093449.9561</v>
      </c>
      <c r="AA2" s="57">
        <v>3288472159722.2422</v>
      </c>
      <c r="AB2" s="57">
        <v>3294036885906.8491</v>
      </c>
      <c r="AC2" s="57">
        <v>3300057259412.877</v>
      </c>
      <c r="AD2" s="57">
        <v>3306941033289.645</v>
      </c>
      <c r="AE2" s="57">
        <v>3315422062758.7788</v>
      </c>
      <c r="AF2" s="57">
        <v>3324591860657.4492</v>
      </c>
      <c r="AG2" s="57"/>
    </row>
    <row r="3" spans="1:35" ht="14" customHeight="1" x14ac:dyDescent="0.15">
      <c r="A3" s="48" t="s">
        <v>190</v>
      </c>
      <c r="B3">
        <v>979550158790.14185</v>
      </c>
      <c r="C3">
        <v>997255059885.99292</v>
      </c>
      <c r="D3">
        <v>1014959960981.844</v>
      </c>
      <c r="E3">
        <v>1023745309495.948</v>
      </c>
      <c r="F3">
        <v>1038037128585.726</v>
      </c>
      <c r="G3">
        <v>1053091271072.647</v>
      </c>
      <c r="H3">
        <v>1057311418389.124</v>
      </c>
      <c r="I3">
        <v>1059982860799.6071</v>
      </c>
      <c r="J3">
        <v>1077700296975.161</v>
      </c>
      <c r="K3">
        <v>1084121058395.082</v>
      </c>
      <c r="L3">
        <v>1093536778095.9351</v>
      </c>
      <c r="M3">
        <v>1101656714856.1731</v>
      </c>
      <c r="N3">
        <v>1114116084395.1509</v>
      </c>
      <c r="O3">
        <v>1120584141359.802</v>
      </c>
      <c r="P3">
        <v>1120540290457.428</v>
      </c>
      <c r="Q3">
        <v>1119215107428.8811</v>
      </c>
      <c r="R3">
        <v>1117946591302.3181</v>
      </c>
      <c r="S3">
        <v>1117431175649.3069</v>
      </c>
      <c r="T3">
        <v>1123190431206.125</v>
      </c>
      <c r="U3">
        <v>1128191694929.958</v>
      </c>
      <c r="V3">
        <v>1137099835293.814</v>
      </c>
      <c r="W3">
        <v>1142261440086.0911</v>
      </c>
      <c r="X3">
        <v>1152684829716.8589</v>
      </c>
      <c r="Y3">
        <v>1157332615642.4961</v>
      </c>
      <c r="Z3">
        <v>1168293421003.2009</v>
      </c>
      <c r="AA3">
        <v>1176117109115.9509</v>
      </c>
      <c r="AB3">
        <v>1184864609090.5891</v>
      </c>
      <c r="AC3">
        <v>1187679783537.7949</v>
      </c>
      <c r="AD3">
        <v>1197316304241.1851</v>
      </c>
      <c r="AE3">
        <v>1204963952892.248</v>
      </c>
      <c r="AF3">
        <v>1213897837296.1609</v>
      </c>
    </row>
    <row r="4" spans="1:35" s="75" customFormat="1" ht="14" customHeight="1" x14ac:dyDescent="0.15">
      <c r="A4" s="75" t="s">
        <v>136</v>
      </c>
      <c r="B4" s="76">
        <f>'BIFUbC-natural-gas-old'!B4*(1+'Inds Energy Calibration'!$H$15)</f>
        <v>52587029655961.719</v>
      </c>
      <c r="C4" s="76">
        <f>'BIFUbC-natural-gas-old'!C4*(1+'Inds Energy Calibration'!$H$15)</f>
        <v>53537515091167.367</v>
      </c>
      <c r="D4" s="76">
        <f>'BIFUbC-natural-gas-old'!D4*(1+'Inds Energy Calibration'!$H$15)</f>
        <v>54488000526373</v>
      </c>
      <c r="E4" s="76">
        <f>'BIFUbC-natural-gas-old'!E4*(1+'Inds Energy Calibration'!$H$15)</f>
        <v>54959640879552.844</v>
      </c>
      <c r="F4" s="76">
        <f>'BIFUbC-natural-gas-old'!F4*(1+'Inds Energy Calibration'!$H$15)</f>
        <v>55726895427538.438</v>
      </c>
      <c r="G4" s="76">
        <f>'BIFUbC-natural-gas-old'!G4*(1+'Inds Energy Calibration'!$H$15)</f>
        <v>56535075213229.68</v>
      </c>
      <c r="H4" s="76">
        <f>'BIFUbC-natural-gas-old'!H4*(1+'Inds Energy Calibration'!$H$15)</f>
        <v>56761633302259.203</v>
      </c>
      <c r="I4" s="76">
        <f>'BIFUbC-natural-gas-old'!I4*(1+'Inds Energy Calibration'!$H$15)</f>
        <v>56905049359113.078</v>
      </c>
      <c r="J4" s="76">
        <f>'BIFUbC-natural-gas-old'!J4*(1+'Inds Energy Calibration'!$H$15)</f>
        <v>57856207738529</v>
      </c>
      <c r="K4" s="76">
        <f>'BIFUbC-natural-gas-old'!K4*(1+'Inds Energy Calibration'!$H$15)</f>
        <v>58200905524725.367</v>
      </c>
      <c r="L4" s="76">
        <f>'BIFUbC-natural-gas-old'!L4*(1+'Inds Energy Calibration'!$H$15)</f>
        <v>58706387277443.93</v>
      </c>
      <c r="M4" s="76">
        <f>'BIFUbC-natural-gas-old'!M4*(1+'Inds Energy Calibration'!$H$15)</f>
        <v>59142305082554.125</v>
      </c>
      <c r="N4" s="76">
        <f>'BIFUbC-natural-gas-old'!N4*(1+'Inds Energy Calibration'!$H$15)</f>
        <v>59811184802047.125</v>
      </c>
      <c r="O4" s="76">
        <f>'BIFUbC-natural-gas-old'!O4*(1+'Inds Energy Calibration'!$H$15)</f>
        <v>60158421643738.477</v>
      </c>
      <c r="P4" s="76">
        <f>'BIFUbC-natural-gas-old'!P4*(1+'Inds Energy Calibration'!$H$15)</f>
        <v>60156067513444.203</v>
      </c>
      <c r="Q4" s="76">
        <f>'BIFUbC-natural-gas-old'!Q4*(1+'Inds Energy Calibration'!$H$15)</f>
        <v>60084925225735.438</v>
      </c>
      <c r="R4" s="76">
        <f>'BIFUbC-natural-gas-old'!R4*(1+'Inds Energy Calibration'!$H$15)</f>
        <v>60016825093681.969</v>
      </c>
      <c r="S4" s="76">
        <f>'BIFUbC-natural-gas-old'!S4*(1+'Inds Energy Calibration'!$H$15)</f>
        <v>59989155067816.727</v>
      </c>
      <c r="T4" s="76">
        <f>'BIFUbC-natural-gas-old'!T4*(1+'Inds Energy Calibration'!$H$15)</f>
        <v>60298339993208.078</v>
      </c>
      <c r="U4" s="76">
        <f>'BIFUbC-natural-gas-old'!U4*(1+'Inds Energy Calibration'!$H$15)</f>
        <v>60566832220382.367</v>
      </c>
      <c r="V4" s="76">
        <f>'BIFUbC-natural-gas-old'!V4*(1+'Inds Energy Calibration'!$H$15)</f>
        <v>61045064638895.969</v>
      </c>
      <c r="W4" s="76">
        <f>'BIFUbC-natural-gas-old'!W4*(1+'Inds Energy Calibration'!$H$15)</f>
        <v>61322164756585.727</v>
      </c>
      <c r="X4" s="76">
        <f>'BIFUbC-natural-gas-old'!X4*(1+'Inds Energy Calibration'!$H$15)</f>
        <v>61881743145410.531</v>
      </c>
      <c r="Y4" s="76">
        <f>'BIFUbC-natural-gas-old'!Y4*(1+'Inds Energy Calibration'!$H$15)</f>
        <v>62131258960514.805</v>
      </c>
      <c r="Z4" s="76">
        <f>'BIFUbC-natural-gas-old'!Z4*(1+'Inds Energy Calibration'!$H$15)</f>
        <v>62719688446625.602</v>
      </c>
      <c r="AA4" s="76">
        <f>'BIFUbC-natural-gas-old'!AA4*(1+'Inds Energy Calibration'!$H$15)</f>
        <v>63139702179574.477</v>
      </c>
      <c r="AB4" s="76">
        <f>'BIFUbC-natural-gas-old'!AB4*(1+'Inds Energy Calibration'!$H$15)</f>
        <v>63609310638573.68</v>
      </c>
      <c r="AC4" s="76">
        <f>'BIFUbC-natural-gas-old'!AC4*(1+'Inds Energy Calibration'!$H$15)</f>
        <v>63760442932120.328</v>
      </c>
      <c r="AD4" s="76">
        <f>'BIFUbC-natural-gas-old'!AD4*(1+'Inds Energy Calibration'!$H$15)</f>
        <v>64277778359471.367</v>
      </c>
      <c r="AE4" s="76">
        <f>'BIFUbC-natural-gas-old'!AE4*(1+'Inds Energy Calibration'!$H$15)</f>
        <v>64688341435596.531</v>
      </c>
      <c r="AF4" s="76">
        <f>'BIFUbC-natural-gas-old'!AF4*(1+'Inds Energy Calibration'!$H$15)</f>
        <v>65167955919730.562</v>
      </c>
    </row>
    <row r="5" spans="1:35" ht="14" customHeight="1" x14ac:dyDescent="0.15">
      <c r="A5" s="48" t="s">
        <v>191</v>
      </c>
      <c r="B5">
        <v>1849410797307.0559</v>
      </c>
      <c r="C5">
        <v>1882838013828.937</v>
      </c>
      <c r="D5">
        <v>1916265230350.8169</v>
      </c>
      <c r="E5">
        <v>1932852148595.165</v>
      </c>
      <c r="F5">
        <v>1959835396263.094</v>
      </c>
      <c r="G5">
        <v>1988257926145.4829</v>
      </c>
      <c r="H5">
        <v>1996225650864.1001</v>
      </c>
      <c r="I5">
        <v>2001269388945.2959</v>
      </c>
      <c r="J5">
        <v>2034720271954.8391</v>
      </c>
      <c r="K5">
        <v>2046842801250.9409</v>
      </c>
      <c r="L5">
        <v>2064619873229.248</v>
      </c>
      <c r="M5">
        <v>2079950480429.988</v>
      </c>
      <c r="N5">
        <v>2103474025749.49</v>
      </c>
      <c r="O5">
        <v>2115685850004.4089</v>
      </c>
      <c r="P5">
        <v>2115603058601.0339</v>
      </c>
      <c r="Q5">
        <v>2113101085854.248</v>
      </c>
      <c r="R5">
        <v>2110706101381.0481</v>
      </c>
      <c r="S5">
        <v>2109732986053.3379</v>
      </c>
      <c r="T5">
        <v>2120606578707.73</v>
      </c>
      <c r="U5">
        <v>2130049067229.666</v>
      </c>
      <c r="V5">
        <v>2146867819005.676</v>
      </c>
      <c r="W5">
        <v>2156613034754.5649</v>
      </c>
      <c r="X5">
        <v>2176292608234.998</v>
      </c>
      <c r="Y5">
        <v>2185067723421.6079</v>
      </c>
      <c r="Z5">
        <v>2205761948826.3652</v>
      </c>
      <c r="AA5">
        <v>2220533232502.4888</v>
      </c>
      <c r="AB5">
        <v>2237048691927.7852</v>
      </c>
      <c r="AC5">
        <v>2242363799043.2759</v>
      </c>
      <c r="AD5">
        <v>2260557747844.564</v>
      </c>
      <c r="AE5">
        <v>2274996665405.208</v>
      </c>
      <c r="AF5">
        <v>2291864022457.0381</v>
      </c>
    </row>
    <row r="6" spans="1:35" ht="14" customHeight="1" x14ac:dyDescent="0.15">
      <c r="A6" s="48" t="s">
        <v>192</v>
      </c>
      <c r="B6">
        <v>21845679787949.77</v>
      </c>
      <c r="C6">
        <v>22092027447396.109</v>
      </c>
      <c r="D6">
        <v>22338375106842.461</v>
      </c>
      <c r="E6">
        <v>22412864907721.82</v>
      </c>
      <c r="F6">
        <v>22452017563864.219</v>
      </c>
      <c r="G6">
        <v>22414938226866.82</v>
      </c>
      <c r="H6">
        <v>22242636374063.961</v>
      </c>
      <c r="I6">
        <v>21911330609471.539</v>
      </c>
      <c r="J6">
        <v>21551662202715.84</v>
      </c>
      <c r="K6">
        <v>21188357010460.211</v>
      </c>
      <c r="L6">
        <v>20820812919370.422</v>
      </c>
      <c r="M6">
        <v>20415275116234.199</v>
      </c>
      <c r="N6">
        <v>20094887322025.461</v>
      </c>
      <c r="O6">
        <v>19755005981466.66</v>
      </c>
      <c r="P6">
        <v>19459067447241.391</v>
      </c>
      <c r="Q6">
        <v>19199128311522.199</v>
      </c>
      <c r="R6">
        <v>18976768963831.02</v>
      </c>
      <c r="S6">
        <v>18777451571451.211</v>
      </c>
      <c r="T6">
        <v>18598997392230.398</v>
      </c>
      <c r="U6">
        <v>18576459679478.859</v>
      </c>
      <c r="V6">
        <v>18579898935554.461</v>
      </c>
      <c r="W6">
        <v>18597159240372.91</v>
      </c>
      <c r="X6">
        <v>18640097353115.988</v>
      </c>
      <c r="Y6">
        <v>18676266075768.129</v>
      </c>
      <c r="Z6">
        <v>18728654652137.012</v>
      </c>
      <c r="AA6">
        <v>18774021717135.039</v>
      </c>
      <c r="AB6">
        <v>18814850753221.859</v>
      </c>
      <c r="AC6">
        <v>18857267700238.148</v>
      </c>
      <c r="AD6">
        <v>18901460747499.691</v>
      </c>
      <c r="AE6">
        <v>18954387412762.34</v>
      </c>
      <c r="AF6">
        <v>18998068696056.512</v>
      </c>
    </row>
    <row r="7" spans="1:35" ht="14" customHeight="1" x14ac:dyDescent="0.15">
      <c r="A7" s="48" t="s">
        <v>193</v>
      </c>
      <c r="B7">
        <v>42415846143.687881</v>
      </c>
      <c r="C7">
        <v>42770580013.245079</v>
      </c>
      <c r="D7">
        <v>43125313882.802277</v>
      </c>
      <c r="E7">
        <v>43792448986.68261</v>
      </c>
      <c r="F7">
        <v>44929263076.237938</v>
      </c>
      <c r="G7">
        <v>45483742559.355751</v>
      </c>
      <c r="H7">
        <v>45897554836.464691</v>
      </c>
      <c r="I7">
        <v>46249678761.239616</v>
      </c>
      <c r="J7">
        <v>46422124831.330856</v>
      </c>
      <c r="K7">
        <v>46743345833.79406</v>
      </c>
      <c r="L7">
        <v>47110431590.735123</v>
      </c>
      <c r="M7">
        <v>47331441529.383614</v>
      </c>
      <c r="N7">
        <v>47783790752.39164</v>
      </c>
      <c r="O7">
        <v>48182968705.632843</v>
      </c>
      <c r="P7">
        <v>48675955734.68277</v>
      </c>
      <c r="Q7">
        <v>49180479234.792938</v>
      </c>
      <c r="R7">
        <v>49667947218.141144</v>
      </c>
      <c r="S7">
        <v>50221062997.307541</v>
      </c>
      <c r="T7">
        <v>50852000500.277298</v>
      </c>
      <c r="U7">
        <v>51465942982.763222</v>
      </c>
      <c r="V7">
        <v>52158526076.474052</v>
      </c>
      <c r="W7">
        <v>52852569073.135963</v>
      </c>
      <c r="X7">
        <v>53668322355.772667</v>
      </c>
      <c r="Y7">
        <v>54485820404.741493</v>
      </c>
      <c r="Z7">
        <v>55364291059.81826</v>
      </c>
      <c r="AA7">
        <v>56203872292.127609</v>
      </c>
      <c r="AB7">
        <v>57114011436.206497</v>
      </c>
      <c r="AC7">
        <v>57963665736.358192</v>
      </c>
      <c r="AD7">
        <v>58663637193.263687</v>
      </c>
      <c r="AE7">
        <v>59379677908.418053</v>
      </c>
      <c r="AF7">
        <v>60121390980.505814</v>
      </c>
    </row>
    <row r="8" spans="1:35" ht="14" customHeight="1" x14ac:dyDescent="0.15">
      <c r="A8" s="48" t="s">
        <v>194</v>
      </c>
      <c r="B8">
        <v>964523253287.95544</v>
      </c>
      <c r="C8">
        <v>954710878774.27856</v>
      </c>
      <c r="D8">
        <v>944898504260.60168</v>
      </c>
      <c r="E8">
        <v>897614021288.78784</v>
      </c>
      <c r="F8">
        <v>909049539383.07898</v>
      </c>
      <c r="G8">
        <v>928518225014.25415</v>
      </c>
      <c r="H8">
        <v>919127557059.51892</v>
      </c>
      <c r="I8">
        <v>903079247093.22852</v>
      </c>
      <c r="J8">
        <v>891517239335.46667</v>
      </c>
      <c r="K8">
        <v>895155733670.30151</v>
      </c>
      <c r="L8">
        <v>900477568175.20422</v>
      </c>
      <c r="M8">
        <v>898276043338.84937</v>
      </c>
      <c r="N8">
        <v>898233434033.45605</v>
      </c>
      <c r="O8">
        <v>895641915923.03821</v>
      </c>
      <c r="P8">
        <v>893918560344.80359</v>
      </c>
      <c r="Q8">
        <v>893494962058.26697</v>
      </c>
      <c r="R8">
        <v>894935516752.27649</v>
      </c>
      <c r="S8">
        <v>899157324051.90979</v>
      </c>
      <c r="T8">
        <v>904891026480.09619</v>
      </c>
      <c r="U8">
        <v>908834824170.63586</v>
      </c>
      <c r="V8">
        <v>911328715919.84045</v>
      </c>
      <c r="W8">
        <v>917561702260.00244</v>
      </c>
      <c r="X8">
        <v>924389963231.15308</v>
      </c>
      <c r="Y8">
        <v>928354809488.99438</v>
      </c>
      <c r="Z8">
        <v>934219792855.78308</v>
      </c>
      <c r="AA8">
        <v>938648186721.77441</v>
      </c>
      <c r="AB8">
        <v>945377813511.77051</v>
      </c>
      <c r="AC8">
        <v>950293067017.67236</v>
      </c>
      <c r="AD8">
        <v>951951327340.67249</v>
      </c>
      <c r="AE8">
        <v>956832860182.63196</v>
      </c>
      <c r="AF8">
        <v>967175587549.26611</v>
      </c>
    </row>
    <row r="9" spans="1:35" ht="14" customHeight="1" x14ac:dyDescent="0.15">
      <c r="A9" s="48" t="s">
        <v>195</v>
      </c>
      <c r="B9">
        <v>4751993209017.7627</v>
      </c>
      <c r="C9" s="57">
        <v>4820411689801.3076</v>
      </c>
      <c r="D9" s="57">
        <v>4888830170584.8535</v>
      </c>
      <c r="E9" s="57">
        <v>4919659908121.0215</v>
      </c>
      <c r="F9" s="57">
        <v>4921092811623.5244</v>
      </c>
      <c r="G9" s="57">
        <v>4803192248842.1191</v>
      </c>
      <c r="H9" s="57">
        <v>4744428570379.9209</v>
      </c>
      <c r="I9" s="57">
        <v>4663534443504.5986</v>
      </c>
      <c r="J9" s="57">
        <v>4592336207504.502</v>
      </c>
      <c r="K9" s="57">
        <v>4525291967981.1738</v>
      </c>
      <c r="L9" s="57">
        <v>4452355842409.5713</v>
      </c>
      <c r="M9" s="57">
        <v>4391415931536.915</v>
      </c>
      <c r="N9" s="57">
        <v>4331394578301.4258</v>
      </c>
      <c r="O9" s="57">
        <v>4259928587044.0039</v>
      </c>
      <c r="P9" s="57">
        <v>4199542293936.9932</v>
      </c>
      <c r="Q9" s="57">
        <v>4144703603501.2041</v>
      </c>
      <c r="R9" s="57">
        <v>4090854053410.6182</v>
      </c>
      <c r="S9" s="57">
        <v>4043005439398.145</v>
      </c>
      <c r="T9" s="57">
        <v>4004529394271.2212</v>
      </c>
      <c r="U9" s="57">
        <v>3964291161301.9292</v>
      </c>
      <c r="V9" s="57">
        <v>3926090637732.2192</v>
      </c>
      <c r="W9" s="57">
        <v>3904264133670.665</v>
      </c>
      <c r="X9" s="57">
        <v>3892011537913.6831</v>
      </c>
      <c r="Y9" s="57">
        <v>3879545186820.9541</v>
      </c>
      <c r="Z9" s="57">
        <v>3863139382227.2139</v>
      </c>
      <c r="AA9" s="57">
        <v>3841405142147.103</v>
      </c>
      <c r="AB9" s="57">
        <v>3832441460057.9609</v>
      </c>
      <c r="AC9" s="57">
        <v>3816633990856.2671</v>
      </c>
      <c r="AD9" s="57">
        <v>3794510775180.4429</v>
      </c>
      <c r="AE9" s="57">
        <v>3784677369134.7852</v>
      </c>
      <c r="AF9" s="57">
        <v>3786784856663.897</v>
      </c>
      <c r="AG9" s="57"/>
    </row>
    <row r="10" spans="1:35" ht="14" customHeight="1" x14ac:dyDescent="0.15">
      <c r="A10" s="48" t="s">
        <v>137</v>
      </c>
      <c r="B10">
        <v>5821971463870.2676</v>
      </c>
      <c r="C10">
        <v>5838687556428.6934</v>
      </c>
      <c r="D10">
        <v>5855403648987.1191</v>
      </c>
      <c r="E10">
        <v>5290451044069.8301</v>
      </c>
      <c r="F10">
        <v>5107280175254.6836</v>
      </c>
      <c r="G10">
        <v>5148331209160.2383</v>
      </c>
      <c r="H10">
        <v>5311326944358.9902</v>
      </c>
      <c r="I10">
        <v>5328537137879.0713</v>
      </c>
      <c r="J10">
        <v>5346742617327.0469</v>
      </c>
      <c r="K10">
        <v>5385526075109.4219</v>
      </c>
      <c r="L10">
        <v>5470327189529.5889</v>
      </c>
      <c r="M10">
        <v>5345168434122.5186</v>
      </c>
      <c r="N10">
        <v>5398629964264.2842</v>
      </c>
      <c r="O10">
        <v>5417846376114.8877</v>
      </c>
      <c r="P10">
        <v>5479749108794.1992</v>
      </c>
      <c r="Q10">
        <v>5544161510760.2041</v>
      </c>
      <c r="R10">
        <v>5591116923184.8262</v>
      </c>
      <c r="S10">
        <v>5612511411985.8379</v>
      </c>
      <c r="T10">
        <v>5659502196141.7959</v>
      </c>
      <c r="U10">
        <v>5667489821790.0615</v>
      </c>
      <c r="V10">
        <v>5698689289881.2842</v>
      </c>
      <c r="W10">
        <v>5730207307865.1074</v>
      </c>
      <c r="X10">
        <v>5761723119294.8018</v>
      </c>
      <c r="Y10">
        <v>5750561105500.6553</v>
      </c>
      <c r="Z10">
        <v>5797351862181.5762</v>
      </c>
      <c r="AA10">
        <v>5829550297505.6465</v>
      </c>
      <c r="AB10">
        <v>5816398049896.8291</v>
      </c>
      <c r="AC10">
        <v>5868284267553.8379</v>
      </c>
      <c r="AD10">
        <v>5943746338505.0391</v>
      </c>
      <c r="AE10">
        <v>5972359216238.2822</v>
      </c>
      <c r="AF10">
        <v>6057284466044.5117</v>
      </c>
    </row>
    <row r="11" spans="1:35" ht="14" customHeight="1" x14ac:dyDescent="0.15">
      <c r="A11" s="48" t="s">
        <v>196</v>
      </c>
      <c r="B11">
        <v>6301594606003.2881</v>
      </c>
      <c r="C11">
        <v>6401855381215.915</v>
      </c>
      <c r="D11">
        <v>6502116156428.5439</v>
      </c>
      <c r="E11">
        <v>6689818072917.3281</v>
      </c>
      <c r="F11">
        <v>6900868562829.1357</v>
      </c>
      <c r="G11">
        <v>7095897874279.0977</v>
      </c>
      <c r="H11">
        <v>7290736833895.9639</v>
      </c>
      <c r="I11">
        <v>7422661381700.9873</v>
      </c>
      <c r="J11">
        <v>7511392443788.627</v>
      </c>
      <c r="K11">
        <v>7602709586968.2754</v>
      </c>
      <c r="L11">
        <v>7685964622890.2812</v>
      </c>
      <c r="M11">
        <v>7787703925412.875</v>
      </c>
      <c r="N11">
        <v>7924641720028.9561</v>
      </c>
      <c r="O11">
        <v>8027951482398.6445</v>
      </c>
      <c r="P11">
        <v>8128993495132.9951</v>
      </c>
      <c r="Q11">
        <v>8229700460846.5488</v>
      </c>
      <c r="R11">
        <v>8329394300694.0586</v>
      </c>
      <c r="S11">
        <v>8448475014905.582</v>
      </c>
      <c r="T11">
        <v>8571037430502.9434</v>
      </c>
      <c r="U11">
        <v>8658120945769.124</v>
      </c>
      <c r="V11">
        <v>8768059319354.3701</v>
      </c>
      <c r="W11">
        <v>8903606775107.4414</v>
      </c>
      <c r="X11">
        <v>9034727508445.2793</v>
      </c>
      <c r="Y11">
        <v>9172402007982.2324</v>
      </c>
      <c r="Z11">
        <v>9288815560703.6953</v>
      </c>
      <c r="AA11">
        <v>9397030792406.7734</v>
      </c>
      <c r="AB11">
        <v>9523310421245.1465</v>
      </c>
      <c r="AC11">
        <v>9603947694368.9316</v>
      </c>
      <c r="AD11">
        <v>9633857765373.7676</v>
      </c>
      <c r="AE11">
        <v>9751982982460.8125</v>
      </c>
      <c r="AF11">
        <v>9945297637543.0059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483090194704.33899</v>
      </c>
      <c r="C13">
        <v>480981194668.93988</v>
      </c>
      <c r="D13">
        <v>478872194633.54077</v>
      </c>
      <c r="E13">
        <v>476433613740.48682</v>
      </c>
      <c r="F13">
        <v>470973197019.94067</v>
      </c>
      <c r="G13">
        <v>467509424598.00281</v>
      </c>
      <c r="H13">
        <v>461613084543.59668</v>
      </c>
      <c r="I13">
        <v>450904353982.03583</v>
      </c>
      <c r="J13">
        <v>440207681284.03223</v>
      </c>
      <c r="K13">
        <v>430697841753.34009</v>
      </c>
      <c r="L13">
        <v>422201753780.7226</v>
      </c>
      <c r="M13">
        <v>414318333332.85437</v>
      </c>
      <c r="N13">
        <v>407509907464.87207</v>
      </c>
      <c r="O13">
        <v>402892914345.62848</v>
      </c>
      <c r="P13">
        <v>400624280823.23352</v>
      </c>
      <c r="Q13">
        <v>399186363803.44952</v>
      </c>
      <c r="R13">
        <v>396492808124.60278</v>
      </c>
      <c r="S13">
        <v>394597583308.89038</v>
      </c>
      <c r="T13">
        <v>393869898183.3009</v>
      </c>
      <c r="U13">
        <v>395859096426.54492</v>
      </c>
      <c r="V13">
        <v>396176926128.27478</v>
      </c>
      <c r="W13">
        <v>395806969561.51141</v>
      </c>
      <c r="X13">
        <v>397094102840.7981</v>
      </c>
      <c r="Y13">
        <v>395613587041.25732</v>
      </c>
      <c r="Z13">
        <v>397139979138.61072</v>
      </c>
      <c r="AA13">
        <v>399664473988.56763</v>
      </c>
      <c r="AB13">
        <v>402776047544.02753</v>
      </c>
      <c r="AC13">
        <v>404101920012.13647</v>
      </c>
      <c r="AD13">
        <v>404513861943.39221</v>
      </c>
      <c r="AE13">
        <v>406842341512.6897</v>
      </c>
      <c r="AF13">
        <v>408160732105.56512</v>
      </c>
    </row>
    <row r="14" spans="1:35" ht="14" customHeight="1" x14ac:dyDescent="0.15">
      <c r="A14" s="48" t="s">
        <v>199</v>
      </c>
      <c r="B14">
        <v>7883314166077.4766</v>
      </c>
      <c r="C14">
        <v>8249577373649.0371</v>
      </c>
      <c r="D14">
        <v>8615840581220.5977</v>
      </c>
      <c r="E14">
        <v>9025971844632.8438</v>
      </c>
      <c r="F14">
        <v>9529827528190.9609</v>
      </c>
      <c r="G14">
        <v>9801875041720.1973</v>
      </c>
      <c r="H14">
        <v>9898030146968.0078</v>
      </c>
      <c r="I14">
        <v>9885150632683.9883</v>
      </c>
      <c r="J14">
        <v>9746147920683.7246</v>
      </c>
      <c r="K14">
        <v>9586908129494.3457</v>
      </c>
      <c r="L14">
        <v>9402218965243.627</v>
      </c>
      <c r="M14">
        <v>9180307650710.1523</v>
      </c>
      <c r="N14">
        <v>8937721852952.4785</v>
      </c>
      <c r="O14">
        <v>8645049012447.5449</v>
      </c>
      <c r="P14">
        <v>8347931619791.0791</v>
      </c>
      <c r="Q14">
        <v>8085271699174.9385</v>
      </c>
      <c r="R14">
        <v>7818509877204.0459</v>
      </c>
      <c r="S14">
        <v>7570443205836.7432</v>
      </c>
      <c r="T14">
        <v>7341742364847.0801</v>
      </c>
      <c r="U14">
        <v>7100081397173.7061</v>
      </c>
      <c r="V14">
        <v>6900559743771.96</v>
      </c>
      <c r="W14">
        <v>6705016668220.9014</v>
      </c>
      <c r="X14">
        <v>6509707637978.2559</v>
      </c>
      <c r="Y14">
        <v>6322583363601.2695</v>
      </c>
      <c r="Z14">
        <v>6164821722929.4023</v>
      </c>
      <c r="AA14">
        <v>6018738875810.0967</v>
      </c>
      <c r="AB14">
        <v>5885510243379.2012</v>
      </c>
      <c r="AC14">
        <v>5752087871839.7373</v>
      </c>
      <c r="AD14">
        <v>5615340479303.418</v>
      </c>
      <c r="AE14">
        <v>5492500842030.0068</v>
      </c>
      <c r="AF14">
        <v>5381036595554.2314</v>
      </c>
    </row>
    <row r="15" spans="1:35" ht="14" customHeight="1" x14ac:dyDescent="0.15">
      <c r="A15" s="48" t="s">
        <v>200</v>
      </c>
      <c r="B15">
        <v>2807794991670.5908</v>
      </c>
      <c r="C15" s="57">
        <v>2840200350378.729</v>
      </c>
      <c r="D15" s="57">
        <v>2872605709086.8662</v>
      </c>
      <c r="E15" s="57">
        <v>2895850126448.9658</v>
      </c>
      <c r="F15" s="57">
        <v>2926863559021.0132</v>
      </c>
      <c r="G15" s="57">
        <v>2956378691750.437</v>
      </c>
      <c r="H15" s="57">
        <v>2907861562519.4722</v>
      </c>
      <c r="I15" s="57">
        <v>2844329469897.6162</v>
      </c>
      <c r="J15" s="57">
        <v>2777000430436.2422</v>
      </c>
      <c r="K15" s="57">
        <v>2756995752660.0332</v>
      </c>
      <c r="L15" s="57">
        <v>2728846683186.71</v>
      </c>
      <c r="M15" s="57">
        <v>2686043883251.9189</v>
      </c>
      <c r="N15" s="57">
        <v>2666005606882.082</v>
      </c>
      <c r="O15" s="57">
        <v>2631288816064.7852</v>
      </c>
      <c r="P15" s="57">
        <v>2614689966398.1489</v>
      </c>
      <c r="Q15" s="57">
        <v>2612971991507.3208</v>
      </c>
      <c r="R15" s="57">
        <v>2615411925569.936</v>
      </c>
      <c r="S15" s="57">
        <v>2631213372108.835</v>
      </c>
      <c r="T15" s="57">
        <v>2642799322089.1938</v>
      </c>
      <c r="U15" s="57">
        <v>2637240685495.999</v>
      </c>
      <c r="V15" s="57">
        <v>2623622702007.8159</v>
      </c>
      <c r="W15" s="57">
        <v>2631369597706.8252</v>
      </c>
      <c r="X15" s="57">
        <v>2642399414959.564</v>
      </c>
      <c r="Y15" s="57">
        <v>2643567660598.8848</v>
      </c>
      <c r="Z15" s="57">
        <v>2636329443763.5879</v>
      </c>
      <c r="AA15" s="57">
        <v>2619627422128.4761</v>
      </c>
      <c r="AB15" s="57">
        <v>2612056486614.8232</v>
      </c>
      <c r="AC15" s="57">
        <v>2596540034074.874</v>
      </c>
      <c r="AD15" s="57">
        <v>2556132649629.3398</v>
      </c>
      <c r="AE15" s="57">
        <v>2545776796053.4849</v>
      </c>
      <c r="AF15" s="57">
        <v>2562753948761.855</v>
      </c>
      <c r="AG15" s="57"/>
    </row>
    <row r="16" spans="1:35" ht="14" customHeight="1" x14ac:dyDescent="0.15">
      <c r="A16" s="48" t="s">
        <v>201</v>
      </c>
      <c r="B16">
        <v>319610525026.5014</v>
      </c>
      <c r="C16">
        <v>329359197454.935</v>
      </c>
      <c r="D16">
        <v>339107869883.36871</v>
      </c>
      <c r="E16">
        <v>346365180174.08191</v>
      </c>
      <c r="F16">
        <v>350437796254.73218</v>
      </c>
      <c r="G16">
        <v>355757884831.90973</v>
      </c>
      <c r="H16">
        <v>360288127679.46393</v>
      </c>
      <c r="I16">
        <v>362568255555.2926</v>
      </c>
      <c r="J16">
        <v>364457671247.41382</v>
      </c>
      <c r="K16">
        <v>366016548472.86157</v>
      </c>
      <c r="L16">
        <v>366713620750.35529</v>
      </c>
      <c r="M16">
        <v>366567785792.92188</v>
      </c>
      <c r="N16">
        <v>365776618324.83539</v>
      </c>
      <c r="O16">
        <v>364198320984.9679</v>
      </c>
      <c r="P16">
        <v>364563026390.91418</v>
      </c>
      <c r="Q16">
        <v>365718493302.41913</v>
      </c>
      <c r="R16">
        <v>366148624762.29272</v>
      </c>
      <c r="S16">
        <v>367309277923.76727</v>
      </c>
      <c r="T16">
        <v>369516990266.79572</v>
      </c>
      <c r="U16">
        <v>371494090717.9632</v>
      </c>
      <c r="V16">
        <v>372188595046.44269</v>
      </c>
      <c r="W16">
        <v>374546393938.96112</v>
      </c>
      <c r="X16">
        <v>378294929189.4295</v>
      </c>
      <c r="Y16">
        <v>380407466922.12018</v>
      </c>
      <c r="Z16">
        <v>381362646398.50513</v>
      </c>
      <c r="AA16">
        <v>382818160529.13623</v>
      </c>
      <c r="AB16">
        <v>384210530178.18732</v>
      </c>
      <c r="AC16">
        <v>384864287198.04498</v>
      </c>
      <c r="AD16">
        <v>383770671352.62408</v>
      </c>
      <c r="AE16">
        <v>383957156061.79279</v>
      </c>
      <c r="AF16">
        <v>386524749465.37701</v>
      </c>
    </row>
    <row r="17" spans="1:33" ht="14" customHeight="1" x14ac:dyDescent="0.15">
      <c r="A17" s="48" t="s">
        <v>202</v>
      </c>
      <c r="B17">
        <v>1197211425115.835</v>
      </c>
      <c r="C17">
        <v>1212905140121.9399</v>
      </c>
      <c r="D17">
        <v>1228598855128.0439</v>
      </c>
      <c r="E17">
        <v>1258001332866.9141</v>
      </c>
      <c r="F17">
        <v>1292575293189.417</v>
      </c>
      <c r="G17">
        <v>1315171494617.2429</v>
      </c>
      <c r="H17">
        <v>1330451199208.8621</v>
      </c>
      <c r="I17">
        <v>1338145025138.9919</v>
      </c>
      <c r="J17">
        <v>1338615678688.7351</v>
      </c>
      <c r="K17">
        <v>1346758067237.782</v>
      </c>
      <c r="L17">
        <v>1355074762309.521</v>
      </c>
      <c r="M17">
        <v>1358460165035.7439</v>
      </c>
      <c r="N17">
        <v>1373520451781.1499</v>
      </c>
      <c r="O17">
        <v>1383788811422.2419</v>
      </c>
      <c r="P17">
        <v>1399388034741.3479</v>
      </c>
      <c r="Q17">
        <v>1415525362441.554</v>
      </c>
      <c r="R17">
        <v>1432386989511.2639</v>
      </c>
      <c r="S17">
        <v>1452550659547.1799</v>
      </c>
      <c r="T17">
        <v>1471806818149.314</v>
      </c>
      <c r="U17">
        <v>1487605746076.947</v>
      </c>
      <c r="V17">
        <v>1499642212376.8369</v>
      </c>
      <c r="W17">
        <v>1515753655644.885</v>
      </c>
      <c r="X17">
        <v>1537308351822.686</v>
      </c>
      <c r="Y17">
        <v>1560144430065.4409</v>
      </c>
      <c r="Z17">
        <v>1580583339697.925</v>
      </c>
      <c r="AA17">
        <v>1597713440746.4441</v>
      </c>
      <c r="AB17">
        <v>1616213147083.177</v>
      </c>
      <c r="AC17">
        <v>1629916862621.864</v>
      </c>
      <c r="AD17">
        <v>1637426806410.5569</v>
      </c>
      <c r="AE17">
        <v>1649636595732.7959</v>
      </c>
      <c r="AF17">
        <v>1674562925631.988</v>
      </c>
    </row>
    <row r="18" spans="1:33" ht="14" customHeight="1" x14ac:dyDescent="0.15">
      <c r="A18" s="48" t="s">
        <v>203</v>
      </c>
      <c r="B18">
        <v>686466496900.99524</v>
      </c>
      <c r="C18" s="30">
        <v>695009122909.87195</v>
      </c>
      <c r="D18" s="30">
        <v>703551748918.74854</v>
      </c>
      <c r="E18" s="30">
        <v>720659898770.2771</v>
      </c>
      <c r="F18" s="30">
        <v>743668108996.67383</v>
      </c>
      <c r="G18" s="30">
        <v>759546245018.15381</v>
      </c>
      <c r="H18" s="30">
        <v>766375357209.81897</v>
      </c>
      <c r="I18" s="30">
        <v>767477476634.32495</v>
      </c>
      <c r="J18" s="30">
        <v>764436733232.59973</v>
      </c>
      <c r="K18" s="30">
        <v>762368947688.16309</v>
      </c>
      <c r="L18" s="30">
        <v>762200970958.06042</v>
      </c>
      <c r="M18" s="30">
        <v>758019782048.88892</v>
      </c>
      <c r="N18" s="30">
        <v>764349721464.25378</v>
      </c>
      <c r="O18" s="30">
        <v>767202035701.82483</v>
      </c>
      <c r="P18" s="30">
        <v>775016154902.14368</v>
      </c>
      <c r="Q18" s="30">
        <v>783943064362.12585</v>
      </c>
      <c r="R18" s="30">
        <v>792967834272.86414</v>
      </c>
      <c r="S18" s="30">
        <v>802576321097.61816</v>
      </c>
      <c r="T18" s="30">
        <v>813192868381.14709</v>
      </c>
      <c r="U18" s="30">
        <v>824519470820.77429</v>
      </c>
      <c r="V18" s="30">
        <v>835312420347.9989</v>
      </c>
      <c r="W18" s="30">
        <v>847522945864.06995</v>
      </c>
      <c r="X18" s="30">
        <v>861103495459.81726</v>
      </c>
      <c r="Y18" s="30">
        <v>874373145827.07263</v>
      </c>
      <c r="Z18" s="30">
        <v>890408676667.12402</v>
      </c>
      <c r="AA18" s="30">
        <v>904810213642.79321</v>
      </c>
      <c r="AB18" s="30">
        <v>918454699325.85852</v>
      </c>
      <c r="AC18" s="30">
        <v>932000635400.06409</v>
      </c>
      <c r="AD18" s="30">
        <v>945016208736.04053</v>
      </c>
      <c r="AE18" s="30">
        <v>958472776565.8031</v>
      </c>
      <c r="AF18" s="30">
        <v>971151240434.43237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557403564234.38672</v>
      </c>
      <c r="C20" s="57">
        <v>572098044629.24927</v>
      </c>
      <c r="D20" s="57">
        <v>586792525024.11157</v>
      </c>
      <c r="E20" s="57">
        <v>598638876303.84607</v>
      </c>
      <c r="F20" s="57">
        <v>612089530347.16809</v>
      </c>
      <c r="G20" s="57">
        <v>621951428949.53149</v>
      </c>
      <c r="H20" s="57">
        <v>629407220976.82227</v>
      </c>
      <c r="I20" s="57">
        <v>635564275655.13025</v>
      </c>
      <c r="J20" s="57">
        <v>637141365708.07983</v>
      </c>
      <c r="K20" s="57">
        <v>643154832958.28101</v>
      </c>
      <c r="L20" s="57">
        <v>649072912604.06384</v>
      </c>
      <c r="M20" s="57">
        <v>650898454091.7782</v>
      </c>
      <c r="N20" s="57">
        <v>659211579398.69263</v>
      </c>
      <c r="O20" s="57">
        <v>664774636419.47766</v>
      </c>
      <c r="P20" s="57">
        <v>674539706022.9071</v>
      </c>
      <c r="Q20" s="57">
        <v>684647796853.02893</v>
      </c>
      <c r="R20" s="57">
        <v>695156370459.99146</v>
      </c>
      <c r="S20" s="57">
        <v>706337093930.64783</v>
      </c>
      <c r="T20" s="57">
        <v>716803243514.64001</v>
      </c>
      <c r="U20" s="57">
        <v>727135864764.16479</v>
      </c>
      <c r="V20" s="57">
        <v>736235500788.98291</v>
      </c>
      <c r="W20" s="57">
        <v>747253213784.87134</v>
      </c>
      <c r="X20" s="57">
        <v>761007930512.3457</v>
      </c>
      <c r="Y20" s="57">
        <v>773419134656.9552</v>
      </c>
      <c r="Z20" s="57">
        <v>786606688199.26746</v>
      </c>
      <c r="AA20" s="57">
        <v>798411576385.7085</v>
      </c>
      <c r="AB20" s="57">
        <v>811438930683.69067</v>
      </c>
      <c r="AC20" s="57">
        <v>822899407362.20459</v>
      </c>
      <c r="AD20" s="57">
        <v>833079946156.37244</v>
      </c>
      <c r="AE20" s="57">
        <v>844952303873.32056</v>
      </c>
      <c r="AF20" s="57">
        <v>859200713556.29712</v>
      </c>
      <c r="AG20" s="57"/>
    </row>
    <row r="21" spans="1:33" ht="14" customHeight="1" x14ac:dyDescent="0.15">
      <c r="A21" s="48" t="s">
        <v>206</v>
      </c>
      <c r="B21">
        <v>42377527808.200706</v>
      </c>
      <c r="C21">
        <v>44453994808.763847</v>
      </c>
      <c r="D21">
        <v>46530461809.327003</v>
      </c>
      <c r="E21">
        <v>50354074866.134972</v>
      </c>
      <c r="F21">
        <v>50800050403.214996</v>
      </c>
      <c r="G21">
        <v>51001883533.141418</v>
      </c>
      <c r="H21">
        <v>50942756899.84436</v>
      </c>
      <c r="I21">
        <v>50721477986.273514</v>
      </c>
      <c r="J21">
        <v>50656896479.003616</v>
      </c>
      <c r="K21">
        <v>50502602669.313713</v>
      </c>
      <c r="L21">
        <v>50501447792.252747</v>
      </c>
      <c r="M21">
        <v>50434143177.039833</v>
      </c>
      <c r="N21">
        <v>50791795615.690483</v>
      </c>
      <c r="O21">
        <v>51110539170.878708</v>
      </c>
      <c r="P21">
        <v>51643035248.576378</v>
      </c>
      <c r="Q21">
        <v>52241528011.794968</v>
      </c>
      <c r="R21">
        <v>52865347633.935539</v>
      </c>
      <c r="S21">
        <v>53541283352.708771</v>
      </c>
      <c r="T21">
        <v>54247259560.430092</v>
      </c>
      <c r="U21">
        <v>54953563937.570183</v>
      </c>
      <c r="V21">
        <v>55571477068.759048</v>
      </c>
      <c r="W21">
        <v>56225379911.695427</v>
      </c>
      <c r="X21">
        <v>56988786605.581711</v>
      </c>
      <c r="Y21">
        <v>57695342346.531929</v>
      </c>
      <c r="Z21">
        <v>58450012472.257622</v>
      </c>
      <c r="AA21">
        <v>59161524828.250381</v>
      </c>
      <c r="AB21">
        <v>59933109504.052544</v>
      </c>
      <c r="AC21">
        <v>60708184506.004829</v>
      </c>
      <c r="AD21">
        <v>61370112278.226013</v>
      </c>
      <c r="AE21">
        <v>62126636072.404823</v>
      </c>
      <c r="AF21">
        <v>62985678875.83638</v>
      </c>
    </row>
    <row r="22" spans="1:33" ht="14" customHeight="1" x14ac:dyDescent="0.15">
      <c r="A22" s="48" t="s">
        <v>207</v>
      </c>
      <c r="B22">
        <v>893495725112.0155</v>
      </c>
      <c r="C22">
        <v>937276343857.31909</v>
      </c>
      <c r="D22">
        <v>981056962602.6228</v>
      </c>
      <c r="E22">
        <v>1061674735687.519</v>
      </c>
      <c r="F22">
        <v>1071077767353.006</v>
      </c>
      <c r="G22">
        <v>1075333254827.203</v>
      </c>
      <c r="H22">
        <v>1074086617828.218</v>
      </c>
      <c r="I22">
        <v>1069421131813.371</v>
      </c>
      <c r="J22">
        <v>1068059483230.9399</v>
      </c>
      <c r="K22">
        <v>1064806323679.181</v>
      </c>
      <c r="L22">
        <v>1064781974035.151</v>
      </c>
      <c r="M22">
        <v>1063362910935.359</v>
      </c>
      <c r="N22">
        <v>1070903721868.374</v>
      </c>
      <c r="O22">
        <v>1077624170622.645</v>
      </c>
      <c r="P22">
        <v>1088851417554.442</v>
      </c>
      <c r="Q22">
        <v>1101470150951.6931</v>
      </c>
      <c r="R22">
        <v>1114622880581.092</v>
      </c>
      <c r="S22">
        <v>1128874435742.7771</v>
      </c>
      <c r="T22">
        <v>1143759370193.9961</v>
      </c>
      <c r="U22">
        <v>1158651223830.6411</v>
      </c>
      <c r="V22">
        <v>1171679419899.7141</v>
      </c>
      <c r="W22">
        <v>1185466429784.9199</v>
      </c>
      <c r="X22">
        <v>1201562239351.6431</v>
      </c>
      <c r="Y22">
        <v>1216459392789.8899</v>
      </c>
      <c r="Z22">
        <v>1232370998918.9089</v>
      </c>
      <c r="AA22">
        <v>1247372658556.093</v>
      </c>
      <c r="AB22">
        <v>1263640894223.624</v>
      </c>
      <c r="AC22">
        <v>1279982720580.7419</v>
      </c>
      <c r="AD22">
        <v>1293938929576.448</v>
      </c>
      <c r="AE22">
        <v>1309889618797.9519</v>
      </c>
      <c r="AF22">
        <v>1328001837991.772</v>
      </c>
    </row>
    <row r="23" spans="1:33" ht="14" customHeight="1" x14ac:dyDescent="0.15">
      <c r="A23" s="48" t="s">
        <v>208</v>
      </c>
      <c r="B23">
        <v>670032980809.51917</v>
      </c>
      <c r="C23">
        <v>675636626937.6272</v>
      </c>
      <c r="D23">
        <v>681240273065.73535</v>
      </c>
      <c r="E23">
        <v>691778846803.9873</v>
      </c>
      <c r="F23">
        <v>709736827188.73962</v>
      </c>
      <c r="G23">
        <v>718495807019.3573</v>
      </c>
      <c r="H23">
        <v>725032700627.17566</v>
      </c>
      <c r="I23">
        <v>730595118081.54016</v>
      </c>
      <c r="J23">
        <v>733319207422.60181</v>
      </c>
      <c r="K23">
        <v>738393458801.43616</v>
      </c>
      <c r="L23">
        <v>744192224741.47473</v>
      </c>
      <c r="M23">
        <v>747683465903.55212</v>
      </c>
      <c r="N23">
        <v>754829118432.37805</v>
      </c>
      <c r="O23">
        <v>761134837124.81189</v>
      </c>
      <c r="P23">
        <v>768922435360.05078</v>
      </c>
      <c r="Q23">
        <v>776892272470.50464</v>
      </c>
      <c r="R23">
        <v>784592687660.27942</v>
      </c>
      <c r="S23">
        <v>793330125385.60925</v>
      </c>
      <c r="T23">
        <v>803296894276.34961</v>
      </c>
      <c r="U23">
        <v>812995196891.65308</v>
      </c>
      <c r="V23">
        <v>823935766441.18713</v>
      </c>
      <c r="W23">
        <v>834899397728.60754</v>
      </c>
      <c r="X23">
        <v>847785657305.24377</v>
      </c>
      <c r="Y23">
        <v>860699478538.49194</v>
      </c>
      <c r="Z23">
        <v>874576469453.1803</v>
      </c>
      <c r="AA23">
        <v>887839133454.04175</v>
      </c>
      <c r="AB23">
        <v>902216383918.23767</v>
      </c>
      <c r="AC23">
        <v>915638169763.54919</v>
      </c>
      <c r="AD23">
        <v>926695451520.0697</v>
      </c>
      <c r="AE23">
        <v>938006575507.33105</v>
      </c>
      <c r="AF23">
        <v>949723239579.3573</v>
      </c>
    </row>
    <row r="24" spans="1:33" s="75" customFormat="1" ht="14" customHeight="1" x14ac:dyDescent="0.15">
      <c r="A24" s="75" t="s">
        <v>209</v>
      </c>
      <c r="B24" s="76">
        <f>'BIFUbC-natural-gas-old'!B24*(1+'Inds Energy Calibration'!$H$14)</f>
        <v>88653929662873.547</v>
      </c>
      <c r="C24" s="76">
        <f>'BIFUbC-natural-gas-old'!C24*(1+'Inds Energy Calibration'!$H$14)</f>
        <v>88314876105379.531</v>
      </c>
      <c r="D24" s="76">
        <f>'BIFUbC-natural-gas-old'!D24*(1+'Inds Energy Calibration'!$H$14)</f>
        <v>87975822547885.594</v>
      </c>
      <c r="E24" s="76">
        <f>'BIFUbC-natural-gas-old'!E24*(1+'Inds Energy Calibration'!$H$14)</f>
        <v>86990858542305.828</v>
      </c>
      <c r="F24" s="76">
        <f>'BIFUbC-natural-gas-old'!F24*(1+'Inds Energy Calibration'!$H$14)</f>
        <v>87390979279296.438</v>
      </c>
      <c r="G24" s="76">
        <f>'BIFUbC-natural-gas-old'!G24*(1+'Inds Energy Calibration'!$H$14)</f>
        <v>87798452186864.438</v>
      </c>
      <c r="H24" s="76">
        <f>'BIFUbC-natural-gas-old'!H24*(1+'Inds Energy Calibration'!$H$14)</f>
        <v>88020159205402.984</v>
      </c>
      <c r="I24" s="76">
        <f>'BIFUbC-natural-gas-old'!I24*(1+'Inds Energy Calibration'!$H$14)</f>
        <v>87426121600841.812</v>
      </c>
      <c r="J24" s="76">
        <f>'BIFUbC-natural-gas-old'!J24*(1+'Inds Energy Calibration'!$H$14)</f>
        <v>86801753426834.312</v>
      </c>
      <c r="K24" s="76">
        <f>'BIFUbC-natural-gas-old'!K24*(1+'Inds Energy Calibration'!$H$14)</f>
        <v>86700953193318.625</v>
      </c>
      <c r="L24" s="76">
        <f>'BIFUbC-natural-gas-old'!L24*(1+'Inds Energy Calibration'!$H$14)</f>
        <v>86751752311838.703</v>
      </c>
      <c r="M24" s="76">
        <f>'BIFUbC-natural-gas-old'!M24*(1+'Inds Energy Calibration'!$H$14)</f>
        <v>85430036047739.797</v>
      </c>
      <c r="N24" s="76">
        <f>'BIFUbC-natural-gas-old'!N24*(1+'Inds Energy Calibration'!$H$14)</f>
        <v>84388104887324.656</v>
      </c>
      <c r="O24" s="76">
        <f>'BIFUbC-natural-gas-old'!O24*(1+'Inds Energy Calibration'!$H$14)</f>
        <v>83472376938551.188</v>
      </c>
      <c r="P24" s="76">
        <f>'BIFUbC-natural-gas-old'!P24*(1+'Inds Energy Calibration'!$H$14)</f>
        <v>82631107464811.438</v>
      </c>
      <c r="Q24" s="76">
        <f>'BIFUbC-natural-gas-old'!Q24*(1+'Inds Energy Calibration'!$H$14)</f>
        <v>81950508599906.766</v>
      </c>
      <c r="R24" s="76">
        <f>'BIFUbC-natural-gas-old'!R24*(1+'Inds Energy Calibration'!$H$14)</f>
        <v>81405453690520.406</v>
      </c>
      <c r="S24" s="76">
        <f>'BIFUbC-natural-gas-old'!S24*(1+'Inds Energy Calibration'!$H$14)</f>
        <v>81142454413999.531</v>
      </c>
      <c r="T24" s="76">
        <f>'BIFUbC-natural-gas-old'!T24*(1+'Inds Energy Calibration'!$H$14)</f>
        <v>81053493109789.547</v>
      </c>
      <c r="U24" s="76">
        <f>'BIFUbC-natural-gas-old'!U24*(1+'Inds Energy Calibration'!$H$14)</f>
        <v>80985460091562.938</v>
      </c>
      <c r="V24" s="76">
        <f>'BIFUbC-natural-gas-old'!V24*(1+'Inds Energy Calibration'!$H$14)</f>
        <v>80915058402592.219</v>
      </c>
      <c r="W24" s="76">
        <f>'BIFUbC-natural-gas-old'!W24*(1+'Inds Energy Calibration'!$H$14)</f>
        <v>80881486748266.312</v>
      </c>
      <c r="X24" s="76">
        <f>'BIFUbC-natural-gas-old'!X24*(1+'Inds Energy Calibration'!$H$14)</f>
        <v>80878841752713.062</v>
      </c>
      <c r="Y24" s="76">
        <f>'BIFUbC-natural-gas-old'!Y24*(1+'Inds Energy Calibration'!$H$14)</f>
        <v>81036277712180.938</v>
      </c>
      <c r="Z24" s="76">
        <f>'BIFUbC-natural-gas-old'!Z24*(1+'Inds Energy Calibration'!$H$14)</f>
        <v>81292887731651.391</v>
      </c>
      <c r="AA24" s="76">
        <f>'BIFUbC-natural-gas-old'!AA24*(1+'Inds Energy Calibration'!$H$14)</f>
        <v>81625159666954.734</v>
      </c>
      <c r="AB24" s="76">
        <f>'BIFUbC-natural-gas-old'!AB24*(1+'Inds Energy Calibration'!$H$14)</f>
        <v>82023402038794.172</v>
      </c>
      <c r="AC24" s="76">
        <f>'BIFUbC-natural-gas-old'!AC24*(1+'Inds Energy Calibration'!$H$14)</f>
        <v>82327454252683.922</v>
      </c>
      <c r="AD24" s="76">
        <f>'BIFUbC-natural-gas-old'!AD24*(1+'Inds Energy Calibration'!$H$14)</f>
        <v>82636502032992.688</v>
      </c>
      <c r="AE24" s="76">
        <f>'BIFUbC-natural-gas-old'!AE24*(1+'Inds Energy Calibration'!$H$14)</f>
        <v>83063111740808.938</v>
      </c>
      <c r="AF24" s="76">
        <f>'BIFUbC-natural-gas-old'!AF24*(1+'Inds Energy Calibration'!$H$14)</f>
        <v>83694660739879.156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499549486265.95343</v>
      </c>
      <c r="C26">
        <v>497638978394.42603</v>
      </c>
      <c r="D26">
        <v>495728470522.89862</v>
      </c>
      <c r="E26">
        <v>490178369530.77228</v>
      </c>
      <c r="F26">
        <v>492432980345.74762</v>
      </c>
      <c r="G26">
        <v>494729019364.17542</v>
      </c>
      <c r="H26">
        <v>495978299882.63251</v>
      </c>
      <c r="I26">
        <v>492631001220.18561</v>
      </c>
      <c r="J26">
        <v>489112795070.13281</v>
      </c>
      <c r="K26">
        <v>488544803272.59222</v>
      </c>
      <c r="L26">
        <v>488831047476.94952</v>
      </c>
      <c r="M26">
        <v>481383406033.07013</v>
      </c>
      <c r="N26">
        <v>475512305023.9082</v>
      </c>
      <c r="O26">
        <v>470352337179.18073</v>
      </c>
      <c r="P26">
        <v>465611929900.94659</v>
      </c>
      <c r="Q26">
        <v>461776873580.15851</v>
      </c>
      <c r="R26">
        <v>458705583892.19897</v>
      </c>
      <c r="S26">
        <v>457223628676.29449</v>
      </c>
      <c r="T26">
        <v>456722347187.87488</v>
      </c>
      <c r="U26">
        <v>456338992953.79327</v>
      </c>
      <c r="V26">
        <v>455942291671.72589</v>
      </c>
      <c r="W26">
        <v>455753121234.09967</v>
      </c>
      <c r="X26">
        <v>455738217143.8374</v>
      </c>
      <c r="Y26">
        <v>456625341414.25647</v>
      </c>
      <c r="Z26">
        <v>458071294277.08667</v>
      </c>
      <c r="AA26">
        <v>459943588886.16467</v>
      </c>
      <c r="AB26">
        <v>462187615439.95929</v>
      </c>
      <c r="AC26">
        <v>463900896823.2464</v>
      </c>
      <c r="AD26">
        <v>465642327355.11292</v>
      </c>
      <c r="AE26">
        <v>468046198917.10797</v>
      </c>
      <c r="AF26">
        <v>471604867768.41571</v>
      </c>
    </row>
    <row r="27" spans="1:33" ht="14" customHeight="1" x14ac:dyDescent="0.15"/>
    <row r="28" spans="1:33" ht="14.5" customHeight="1" x14ac:dyDescent="0.2">
      <c r="A28" s="29"/>
      <c r="C28" s="30"/>
      <c r="D28" s="30"/>
      <c r="E28" s="30"/>
      <c r="F28" s="30"/>
      <c r="G28" s="30"/>
      <c r="H28" s="30"/>
    </row>
    <row r="29" spans="1:33" ht="14" customHeight="1" x14ac:dyDescent="0.15"/>
    <row r="30" spans="1:33" ht="14.5" customHeight="1" x14ac:dyDescent="0.2">
      <c r="A30" s="29"/>
      <c r="B30" s="61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>
      <selection activeCell="E24" sqref="E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s="75" customFormat="1" ht="14" customHeight="1" x14ac:dyDescent="0.15">
      <c r="A4" s="75" t="s">
        <v>136</v>
      </c>
      <c r="B4" s="76">
        <f>'BIFUbC-crude-oil-old'!B4*(1+'Inds Energy Calibration'!$H$15)</f>
        <v>0</v>
      </c>
      <c r="C4" s="76">
        <f>'BIFUbC-crude-oil-old'!C4*(1+'Inds Energy Calibration'!$H$15)</f>
        <v>0</v>
      </c>
      <c r="D4" s="76">
        <f>'BIFUbC-crude-oil-old'!D4*(1+'Inds Energy Calibration'!$H$15)</f>
        <v>0</v>
      </c>
      <c r="E4" s="76">
        <f>'BIFUbC-crude-oil-old'!E4*(1+'Inds Energy Calibration'!$H$15)</f>
        <v>0</v>
      </c>
      <c r="F4" s="76">
        <f>'BIFUbC-crude-oil-old'!F4*(1+'Inds Energy Calibration'!$H$15)</f>
        <v>0</v>
      </c>
      <c r="G4" s="76">
        <f>'BIFUbC-crude-oil-old'!G4*(1+'Inds Energy Calibration'!$H$15)</f>
        <v>0</v>
      </c>
      <c r="H4" s="76">
        <f>'BIFUbC-crude-oil-old'!H4*(1+'Inds Energy Calibration'!$H$15)</f>
        <v>0</v>
      </c>
      <c r="I4" s="76">
        <f>'BIFUbC-crude-oil-old'!I4*(1+'Inds Energy Calibration'!$H$15)</f>
        <v>0</v>
      </c>
      <c r="J4" s="76">
        <f>'BIFUbC-crude-oil-old'!J4*(1+'Inds Energy Calibration'!$H$15)</f>
        <v>0</v>
      </c>
      <c r="K4" s="76">
        <f>'BIFUbC-crude-oil-old'!K4*(1+'Inds Energy Calibration'!$H$15)</f>
        <v>0</v>
      </c>
      <c r="L4" s="76">
        <f>'BIFUbC-crude-oil-old'!L4*(1+'Inds Energy Calibration'!$H$15)</f>
        <v>0</v>
      </c>
      <c r="M4" s="76">
        <f>'BIFUbC-crude-oil-old'!M4*(1+'Inds Energy Calibration'!$H$15)</f>
        <v>0</v>
      </c>
      <c r="N4" s="76">
        <f>'BIFUbC-crude-oil-old'!N4*(1+'Inds Energy Calibration'!$H$15)</f>
        <v>0</v>
      </c>
      <c r="O4" s="76">
        <f>'BIFUbC-crude-oil-old'!O4*(1+'Inds Energy Calibration'!$H$15)</f>
        <v>0</v>
      </c>
      <c r="P4" s="76">
        <f>'BIFUbC-crude-oil-old'!P4*(1+'Inds Energy Calibration'!$H$15)</f>
        <v>0</v>
      </c>
      <c r="Q4" s="76">
        <f>'BIFUbC-crude-oil-old'!Q4*(1+'Inds Energy Calibration'!$H$15)</f>
        <v>0</v>
      </c>
      <c r="R4" s="76">
        <f>'BIFUbC-crude-oil-old'!R4*(1+'Inds Energy Calibration'!$H$15)</f>
        <v>0</v>
      </c>
      <c r="S4" s="76">
        <f>'BIFUbC-crude-oil-old'!S4*(1+'Inds Energy Calibration'!$H$15)</f>
        <v>0</v>
      </c>
      <c r="T4" s="76">
        <f>'BIFUbC-crude-oil-old'!T4*(1+'Inds Energy Calibration'!$H$15)</f>
        <v>0</v>
      </c>
      <c r="U4" s="76">
        <f>'BIFUbC-crude-oil-old'!U4*(1+'Inds Energy Calibration'!$H$15)</f>
        <v>0</v>
      </c>
      <c r="V4" s="76">
        <f>'BIFUbC-crude-oil-old'!V4*(1+'Inds Energy Calibration'!$H$15)</f>
        <v>0</v>
      </c>
      <c r="W4" s="76">
        <f>'BIFUbC-crude-oil-old'!W4*(1+'Inds Energy Calibration'!$H$15)</f>
        <v>0</v>
      </c>
      <c r="X4" s="76">
        <f>'BIFUbC-crude-oil-old'!X4*(1+'Inds Energy Calibration'!$H$15)</f>
        <v>0</v>
      </c>
      <c r="Y4" s="76">
        <f>'BIFUbC-crude-oil-old'!Y4*(1+'Inds Energy Calibration'!$H$15)</f>
        <v>0</v>
      </c>
      <c r="Z4" s="76">
        <f>'BIFUbC-crude-oil-old'!Z4*(1+'Inds Energy Calibration'!$H$15)</f>
        <v>0</v>
      </c>
      <c r="AA4" s="76">
        <f>'BIFUbC-crude-oil-old'!AA4*(1+'Inds Energy Calibration'!$H$15)</f>
        <v>0</v>
      </c>
      <c r="AB4" s="76">
        <f>'BIFUbC-crude-oil-old'!AB4*(1+'Inds Energy Calibration'!$H$15)</f>
        <v>0</v>
      </c>
      <c r="AC4" s="76">
        <f>'BIFUbC-crude-oil-old'!AC4*(1+'Inds Energy Calibration'!$H$15)</f>
        <v>0</v>
      </c>
      <c r="AD4" s="76">
        <f>'BIFUbC-crude-oil-old'!AD4*(1+'Inds Energy Calibration'!$H$15)</f>
        <v>0</v>
      </c>
      <c r="AE4" s="76">
        <f>'BIFUbC-crude-oil-old'!AE4*(1+'Inds Energy Calibration'!$H$15)</f>
        <v>0</v>
      </c>
      <c r="AF4" s="76">
        <f>'BIFUbC-crude-oil-old'!AF4*(1+'Inds Energy Calibration'!$H$15)</f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s="75" customFormat="1" ht="14" customHeight="1" x14ac:dyDescent="0.15">
      <c r="A24" s="75" t="s">
        <v>209</v>
      </c>
      <c r="B24" s="76">
        <f>'BIFUbC-crude-oil-old'!B24*(1+'Inds Energy Calibration'!$H$14)</f>
        <v>0</v>
      </c>
      <c r="C24" s="76">
        <f>'BIFUbC-crude-oil-old'!C24*(1+'Inds Energy Calibration'!$H$14)</f>
        <v>0</v>
      </c>
      <c r="D24" s="76">
        <f>'BIFUbC-crude-oil-old'!D24*(1+'Inds Energy Calibration'!$H$14)</f>
        <v>0</v>
      </c>
      <c r="E24" s="76">
        <f>'BIFUbC-crude-oil-old'!E24*(1+'Inds Energy Calibration'!$H$14)</f>
        <v>0</v>
      </c>
      <c r="F24" s="76">
        <f>'BIFUbC-crude-oil-old'!F24*(1+'Inds Energy Calibration'!$H$14)</f>
        <v>0</v>
      </c>
      <c r="G24" s="76">
        <f>'BIFUbC-crude-oil-old'!G24*(1+'Inds Energy Calibration'!$H$14)</f>
        <v>0</v>
      </c>
      <c r="H24" s="76">
        <f>'BIFUbC-crude-oil-old'!H24*(1+'Inds Energy Calibration'!$H$14)</f>
        <v>0</v>
      </c>
      <c r="I24" s="76">
        <f>'BIFUbC-crude-oil-old'!I24*(1+'Inds Energy Calibration'!$H$14)</f>
        <v>0</v>
      </c>
      <c r="J24" s="76">
        <f>'BIFUbC-crude-oil-old'!J24*(1+'Inds Energy Calibration'!$H$14)</f>
        <v>0</v>
      </c>
      <c r="K24" s="76">
        <f>'BIFUbC-crude-oil-old'!K24*(1+'Inds Energy Calibration'!$H$14)</f>
        <v>0</v>
      </c>
      <c r="L24" s="76">
        <f>'BIFUbC-crude-oil-old'!L24*(1+'Inds Energy Calibration'!$H$14)</f>
        <v>0</v>
      </c>
      <c r="M24" s="76">
        <f>'BIFUbC-crude-oil-old'!M24*(1+'Inds Energy Calibration'!$H$14)</f>
        <v>0</v>
      </c>
      <c r="N24" s="76">
        <f>'BIFUbC-crude-oil-old'!N24*(1+'Inds Energy Calibration'!$H$14)</f>
        <v>0</v>
      </c>
      <c r="O24" s="76">
        <f>'BIFUbC-crude-oil-old'!O24*(1+'Inds Energy Calibration'!$H$14)</f>
        <v>0</v>
      </c>
      <c r="P24" s="76">
        <f>'BIFUbC-crude-oil-old'!P24*(1+'Inds Energy Calibration'!$H$14)</f>
        <v>0</v>
      </c>
      <c r="Q24" s="76">
        <f>'BIFUbC-crude-oil-old'!Q24*(1+'Inds Energy Calibration'!$H$14)</f>
        <v>0</v>
      </c>
      <c r="R24" s="76">
        <f>'BIFUbC-crude-oil-old'!R24*(1+'Inds Energy Calibration'!$H$14)</f>
        <v>0</v>
      </c>
      <c r="S24" s="76">
        <f>'BIFUbC-crude-oil-old'!S24*(1+'Inds Energy Calibration'!$H$14)</f>
        <v>0</v>
      </c>
      <c r="T24" s="76">
        <f>'BIFUbC-crude-oil-old'!T24*(1+'Inds Energy Calibration'!$H$14)</f>
        <v>0</v>
      </c>
      <c r="U24" s="76">
        <f>'BIFUbC-crude-oil-old'!U24*(1+'Inds Energy Calibration'!$H$14)</f>
        <v>0</v>
      </c>
      <c r="V24" s="76">
        <f>'BIFUbC-crude-oil-old'!V24*(1+'Inds Energy Calibration'!$H$14)</f>
        <v>0</v>
      </c>
      <c r="W24" s="76">
        <f>'BIFUbC-crude-oil-old'!W24*(1+'Inds Energy Calibration'!$H$14)</f>
        <v>0</v>
      </c>
      <c r="X24" s="76">
        <f>'BIFUbC-crude-oil-old'!X24*(1+'Inds Energy Calibration'!$H$14)</f>
        <v>0</v>
      </c>
      <c r="Y24" s="76">
        <f>'BIFUbC-crude-oil-old'!Y24*(1+'Inds Energy Calibration'!$H$14)</f>
        <v>0</v>
      </c>
      <c r="Z24" s="76">
        <f>'BIFUbC-crude-oil-old'!Z24*(1+'Inds Energy Calibration'!$H$14)</f>
        <v>0</v>
      </c>
      <c r="AA24" s="76">
        <f>'BIFUbC-crude-oil-old'!AA24*(1+'Inds Energy Calibration'!$H$14)</f>
        <v>0</v>
      </c>
      <c r="AB24" s="76">
        <f>'BIFUbC-crude-oil-old'!AB24*(1+'Inds Energy Calibration'!$H$14)</f>
        <v>0</v>
      </c>
      <c r="AC24" s="76">
        <f>'BIFUbC-crude-oil-old'!AC24*(1+'Inds Energy Calibration'!$H$14)</f>
        <v>0</v>
      </c>
      <c r="AD24" s="76">
        <f>'BIFUbC-crude-oil-old'!AD24*(1+'Inds Energy Calibration'!$H$14)</f>
        <v>0</v>
      </c>
      <c r="AE24" s="76">
        <f>'BIFUbC-crude-oil-old'!AE24*(1+'Inds Energy Calibration'!$H$14)</f>
        <v>0</v>
      </c>
      <c r="AF24" s="76">
        <f>'BIFUbC-crude-oil-old'!AF24*(1+'Inds Energy Calibration'!$H$14)</f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L100"/>
  <sheetViews>
    <sheetView zoomScale="79" workbookViewId="0">
      <selection activeCell="A66" sqref="A66"/>
    </sheetView>
  </sheetViews>
  <sheetFormatPr baseColWidth="10" defaultColWidth="10.6640625" defaultRowHeight="14" x14ac:dyDescent="0.15"/>
  <cols>
    <col min="1" max="1" width="26" bestFit="1" customWidth="1"/>
    <col min="2" max="2" width="12.33203125" bestFit="1" customWidth="1"/>
    <col min="3" max="3" width="12" bestFit="1" customWidth="1"/>
    <col min="4" max="4" width="10.6640625" customWidth="1"/>
  </cols>
  <sheetData>
    <row r="1" spans="1:32" s="50" customFormat="1" ht="14.5" customHeight="1" x14ac:dyDescent="0.15">
      <c r="A1" s="49" t="s">
        <v>134</v>
      </c>
    </row>
    <row r="2" spans="1:32" s="48" customFormat="1" ht="14.5" customHeight="1" x14ac:dyDescent="0.15">
      <c r="A2" s="55"/>
    </row>
    <row r="3" spans="1:32" ht="15" customHeight="1" x14ac:dyDescent="0.2">
      <c r="B3" s="29">
        <v>2020</v>
      </c>
      <c r="C3" s="29">
        <v>2021</v>
      </c>
      <c r="D3" s="29">
        <v>2022</v>
      </c>
      <c r="E3" s="29">
        <v>2023</v>
      </c>
      <c r="F3" s="29">
        <v>2024</v>
      </c>
      <c r="G3" s="29">
        <v>2025</v>
      </c>
      <c r="H3" s="29">
        <v>2026</v>
      </c>
      <c r="I3" s="29">
        <v>2027</v>
      </c>
      <c r="J3" s="29">
        <v>2028</v>
      </c>
      <c r="K3" s="29">
        <v>2029</v>
      </c>
      <c r="L3" s="29">
        <v>2030</v>
      </c>
      <c r="M3" s="29">
        <v>2031</v>
      </c>
      <c r="N3" s="29">
        <v>2032</v>
      </c>
      <c r="O3" s="29">
        <v>2033</v>
      </c>
      <c r="P3" s="29">
        <v>2034</v>
      </c>
      <c r="Q3" s="29">
        <v>2035</v>
      </c>
      <c r="R3" s="29">
        <v>2036</v>
      </c>
      <c r="S3" s="29">
        <v>2037</v>
      </c>
      <c r="T3" s="29">
        <v>2038</v>
      </c>
      <c r="U3" s="29">
        <v>2039</v>
      </c>
      <c r="V3" s="29">
        <v>2040</v>
      </c>
      <c r="W3" s="29">
        <v>2041</v>
      </c>
      <c r="X3" s="29">
        <v>2042</v>
      </c>
      <c r="Y3" s="29">
        <v>2043</v>
      </c>
      <c r="Z3" s="29">
        <v>2044</v>
      </c>
      <c r="AA3" s="29">
        <v>2045</v>
      </c>
      <c r="AB3" s="29">
        <v>2046</v>
      </c>
      <c r="AC3" s="29">
        <v>2047</v>
      </c>
      <c r="AD3" s="29">
        <v>2048</v>
      </c>
      <c r="AE3" s="29">
        <v>2049</v>
      </c>
      <c r="AF3" s="29">
        <v>2050</v>
      </c>
    </row>
    <row r="4" spans="1:32" ht="14.5" customHeight="1" x14ac:dyDescent="0.15">
      <c r="A4" s="15" t="s">
        <v>135</v>
      </c>
    </row>
    <row r="5" spans="1:32" x14ac:dyDescent="0.15">
      <c r="A5" s="48" t="s">
        <v>136</v>
      </c>
      <c r="B5">
        <f>'BIFUbC-natural-gas'!B4/('BIFUbC-natural-gas'!B4+'BIFUbC-natural-gas'!B10)</f>
        <v>0.90032407073824283</v>
      </c>
      <c r="C5">
        <f>'BIFUbC-natural-gas'!C4/('BIFUbC-natural-gas'!C4+'BIFUbC-natural-gas'!C10)</f>
        <v>0.90166620133857478</v>
      </c>
      <c r="D5">
        <f>'BIFUbC-natural-gas'!D4/('BIFUbC-natural-gas'!D4+'BIFUbC-natural-gas'!D10)</f>
        <v>0.90296530782434647</v>
      </c>
      <c r="E5">
        <f>'BIFUbC-natural-gas'!E4/('BIFUbC-natural-gas'!E4+'BIFUbC-natural-gas'!E10)</f>
        <v>0.91219181788508497</v>
      </c>
      <c r="F5">
        <f>'BIFUbC-natural-gas'!F4/('BIFUbC-natural-gas'!F4+'BIFUbC-natural-gas'!F10)</f>
        <v>0.91604587183687924</v>
      </c>
      <c r="G5">
        <f>'BIFUbC-natural-gas'!G4/('BIFUbC-natural-gas'!G4+'BIFUbC-natural-gas'!G10)</f>
        <v>0.91653620466570906</v>
      </c>
      <c r="H5">
        <f>'BIFUbC-natural-gas'!H4/('BIFUbC-natural-gas'!H4+'BIFUbC-natural-gas'!H10)</f>
        <v>0.91443412843117367</v>
      </c>
      <c r="I5">
        <f>'BIFUbC-natural-gas'!I4/('BIFUbC-natural-gas'!I4+'BIFUbC-natural-gas'!I10)</f>
        <v>0.9143784339323493</v>
      </c>
      <c r="J5">
        <f>'BIFUbC-natural-gas'!J4/('BIFUbC-natural-gas'!J4+'BIFUbC-natural-gas'!J10)</f>
        <v>0.91540359133200422</v>
      </c>
      <c r="K5">
        <f>'BIFUbC-natural-gas'!K4/('BIFUbC-natural-gas'!K4+'BIFUbC-natural-gas'!K10)</f>
        <v>0.91530384801270381</v>
      </c>
      <c r="L5">
        <f>'BIFUbC-natural-gas'!L4/('BIFUbC-natural-gas'!L4+'BIFUbC-natural-gas'!L10)</f>
        <v>0.91476149511604066</v>
      </c>
      <c r="M5">
        <f>'BIFUbC-natural-gas'!M4/('BIFUbC-natural-gas'!M4+'BIFUbC-natural-gas'!M10)</f>
        <v>0.91711307417338594</v>
      </c>
      <c r="N5">
        <f>'BIFUbC-natural-gas'!N4/('BIFUbC-natural-gas'!N4+'BIFUbC-natural-gas'!N10)</f>
        <v>0.91721138936506663</v>
      </c>
      <c r="O5">
        <f>'BIFUbC-natural-gas'!O4/('BIFUbC-natural-gas'!O4+'BIFUbC-natural-gas'!O10)</f>
        <v>0.91738098949951485</v>
      </c>
      <c r="P5">
        <f>'BIFUbC-natural-gas'!P4/('BIFUbC-natural-gas'!P4+'BIFUbC-natural-gas'!P10)</f>
        <v>0.91651282195005734</v>
      </c>
      <c r="Q5">
        <f>'BIFUbC-natural-gas'!Q4/('BIFUbC-natural-gas'!Q4+'BIFUbC-natural-gas'!Q10)</f>
        <v>0.91552279962358285</v>
      </c>
      <c r="R5">
        <f>'BIFUbC-natural-gas'!R4/('BIFUbC-natural-gas'!R4+'BIFUbC-natural-gas'!R10)</f>
        <v>0.91477987647063463</v>
      </c>
      <c r="S5">
        <f>'BIFUbC-natural-gas'!S4/('BIFUbC-natural-gas'!S4+'BIFUbC-natural-gas'!S10)</f>
        <v>0.91444559699235972</v>
      </c>
      <c r="T5">
        <f>'BIFUbC-natural-gas'!T4/('BIFUbC-natural-gas'!T4+'BIFUbC-natural-gas'!T10)</f>
        <v>0.91419515847873467</v>
      </c>
      <c r="U5">
        <f>'BIFUbC-natural-gas'!U4/('BIFUbC-natural-gas'!U4+'BIFUbC-natural-gas'!U10)</f>
        <v>0.91443273446384066</v>
      </c>
      <c r="V5">
        <f>'BIFUbC-natural-gas'!V4/('BIFUbC-natural-gas'!V4+'BIFUbC-natural-gas'!V10)</f>
        <v>0.91461838817213681</v>
      </c>
      <c r="W5">
        <f>'BIFUbC-natural-gas'!W4/('BIFUbC-natural-gas'!W4+'BIFUbC-natural-gas'!W10)</f>
        <v>0.91454131850313625</v>
      </c>
      <c r="X5">
        <f>'BIFUbC-natural-gas'!X4/('BIFUbC-natural-gas'!X4+'BIFUbC-natural-gas'!X10)</f>
        <v>0.91482217814285594</v>
      </c>
      <c r="Y5">
        <f>'BIFUbC-natural-gas'!Y4/('BIFUbC-natural-gas'!Y4+'BIFUbC-natural-gas'!Y10)</f>
        <v>0.91528569652510494</v>
      </c>
      <c r="Z5">
        <f>'BIFUbC-natural-gas'!Z4/('BIFUbC-natural-gas'!Z4+'BIFUbC-natural-gas'!Z10)</f>
        <v>0.91538817444459308</v>
      </c>
      <c r="AA5">
        <f>'BIFUbC-natural-gas'!AA4/('BIFUbC-natural-gas'!AA4+'BIFUbC-natural-gas'!AA10)</f>
        <v>0.91547609857823342</v>
      </c>
      <c r="AB5">
        <f>'BIFUbC-natural-gas'!AB4/('BIFUbC-natural-gas'!AB4+'BIFUbC-natural-gas'!AB10)</f>
        <v>0.916221265007227</v>
      </c>
      <c r="AC5">
        <f>'BIFUbC-natural-gas'!AC4/('BIFUbC-natural-gas'!AC4+'BIFUbC-natural-gas'!AC10)</f>
        <v>0.91572035704853016</v>
      </c>
      <c r="AD5">
        <f>'BIFUbC-natural-gas'!AD4/('BIFUbC-natural-gas'!AD4+'BIFUbC-natural-gas'!AD10)</f>
        <v>0.91535720188262559</v>
      </c>
      <c r="AE5">
        <f>'BIFUbC-natural-gas'!AE4/('BIFUbC-natural-gas'!AE4+'BIFUbC-natural-gas'!AE10)</f>
        <v>0.91547834707066122</v>
      </c>
      <c r="AF5">
        <f>'BIFUbC-natural-gas'!AF4/('BIFUbC-natural-gas'!AF4+'BIFUbC-natural-gas'!AF10)</f>
        <v>0.91495592807779047</v>
      </c>
    </row>
    <row r="6" spans="1:32" x14ac:dyDescent="0.15">
      <c r="A6" s="48" t="s">
        <v>137</v>
      </c>
      <c r="B6">
        <f>'BIFUbC-natural-gas'!B10/('BIFUbC-natural-gas'!B4+'BIFUbC-natural-gas'!B10)</f>
        <v>9.9675929261757154E-2</v>
      </c>
      <c r="C6">
        <f>'BIFUbC-natural-gas'!C10/('BIFUbC-natural-gas'!C4+'BIFUbC-natural-gas'!C10)</f>
        <v>9.8333798661425206E-2</v>
      </c>
      <c r="D6">
        <f>'BIFUbC-natural-gas'!D10/('BIFUbC-natural-gas'!D4+'BIFUbC-natural-gas'!D10)</f>
        <v>9.7034692175653595E-2</v>
      </c>
      <c r="E6">
        <f>'BIFUbC-natural-gas'!E10/('BIFUbC-natural-gas'!E4+'BIFUbC-natural-gas'!E10)</f>
        <v>8.780818211491502E-2</v>
      </c>
      <c r="F6">
        <f>'BIFUbC-natural-gas'!F10/('BIFUbC-natural-gas'!F4+'BIFUbC-natural-gas'!F10)</f>
        <v>8.3954128163120686E-2</v>
      </c>
      <c r="G6">
        <f>'BIFUbC-natural-gas'!G10/('BIFUbC-natural-gas'!G4+'BIFUbC-natural-gas'!G10)</f>
        <v>8.3463795334290922E-2</v>
      </c>
      <c r="H6">
        <f>'BIFUbC-natural-gas'!H10/('BIFUbC-natural-gas'!H4+'BIFUbC-natural-gas'!H10)</f>
        <v>8.5565871568826252E-2</v>
      </c>
      <c r="I6">
        <f>'BIFUbC-natural-gas'!I10/('BIFUbC-natural-gas'!I4+'BIFUbC-natural-gas'!I10)</f>
        <v>8.5621566067650756E-2</v>
      </c>
      <c r="J6">
        <f>'BIFUbC-natural-gas'!J10/('BIFUbC-natural-gas'!J4+'BIFUbC-natural-gas'!J10)</f>
        <v>8.4596408667995768E-2</v>
      </c>
      <c r="K6">
        <f>'BIFUbC-natural-gas'!K10/('BIFUbC-natural-gas'!K4+'BIFUbC-natural-gas'!K10)</f>
        <v>8.4696151987296214E-2</v>
      </c>
      <c r="L6">
        <f>'BIFUbC-natural-gas'!L10/('BIFUbC-natural-gas'!L4+'BIFUbC-natural-gas'!L10)</f>
        <v>8.5238504883959385E-2</v>
      </c>
      <c r="M6">
        <f>'BIFUbC-natural-gas'!M10/('BIFUbC-natural-gas'!M4+'BIFUbC-natural-gas'!M10)</f>
        <v>8.2886925826614111E-2</v>
      </c>
      <c r="N6">
        <f>'BIFUbC-natural-gas'!N10/('BIFUbC-natural-gas'!N4+'BIFUbC-natural-gas'!N10)</f>
        <v>8.2788610634933382E-2</v>
      </c>
      <c r="O6">
        <f>'BIFUbC-natural-gas'!O10/('BIFUbC-natural-gas'!O4+'BIFUbC-natural-gas'!O10)</f>
        <v>8.2619010500485049E-2</v>
      </c>
      <c r="P6">
        <f>'BIFUbC-natural-gas'!P10/('BIFUbC-natural-gas'!P4+'BIFUbC-natural-gas'!P10)</f>
        <v>8.3487178049942587E-2</v>
      </c>
      <c r="Q6">
        <f>'BIFUbC-natural-gas'!Q10/('BIFUbC-natural-gas'!Q4+'BIFUbC-natural-gas'!Q10)</f>
        <v>8.4477200376417164E-2</v>
      </c>
      <c r="R6">
        <f>'BIFUbC-natural-gas'!R10/('BIFUbC-natural-gas'!R4+'BIFUbC-natural-gas'!R10)</f>
        <v>8.5220123529365324E-2</v>
      </c>
      <c r="S6">
        <f>'BIFUbC-natural-gas'!S10/('BIFUbC-natural-gas'!S4+'BIFUbC-natural-gas'!S10)</f>
        <v>8.555440300764032E-2</v>
      </c>
      <c r="T6">
        <f>'BIFUbC-natural-gas'!T10/('BIFUbC-natural-gas'!T4+'BIFUbC-natural-gas'!T10)</f>
        <v>8.5804841521265357E-2</v>
      </c>
      <c r="U6">
        <f>'BIFUbC-natural-gas'!U10/('BIFUbC-natural-gas'!U4+'BIFUbC-natural-gas'!U10)</f>
        <v>8.556726553615937E-2</v>
      </c>
      <c r="V6">
        <f>'BIFUbC-natural-gas'!V10/('BIFUbC-natural-gas'!V4+'BIFUbC-natural-gas'!V10)</f>
        <v>8.5381611827863288E-2</v>
      </c>
      <c r="W6">
        <f>'BIFUbC-natural-gas'!W10/('BIFUbC-natural-gas'!W4+'BIFUbC-natural-gas'!W10)</f>
        <v>8.5458681496863739E-2</v>
      </c>
      <c r="X6">
        <f>'BIFUbC-natural-gas'!X10/('BIFUbC-natural-gas'!X4+'BIFUbC-natural-gas'!X10)</f>
        <v>8.5177821857144009E-2</v>
      </c>
      <c r="Y6">
        <f>'BIFUbC-natural-gas'!Y10/('BIFUbC-natural-gas'!Y4+'BIFUbC-natural-gas'!Y10)</f>
        <v>8.4714303474895072E-2</v>
      </c>
      <c r="Z6">
        <f>'BIFUbC-natural-gas'!Z10/('BIFUbC-natural-gas'!Z4+'BIFUbC-natural-gas'!Z10)</f>
        <v>8.4611825555406903E-2</v>
      </c>
      <c r="AA6">
        <f>'BIFUbC-natural-gas'!AA10/('BIFUbC-natural-gas'!AA4+'BIFUbC-natural-gas'!AA10)</f>
        <v>8.4523901421766509E-2</v>
      </c>
      <c r="AB6">
        <f>'BIFUbC-natural-gas'!AB10/('BIFUbC-natural-gas'!AB4+'BIFUbC-natural-gas'!AB10)</f>
        <v>8.377873499277301E-2</v>
      </c>
      <c r="AC6">
        <f>'BIFUbC-natural-gas'!AC10/('BIFUbC-natural-gas'!AC4+'BIFUbC-natural-gas'!AC10)</f>
        <v>8.4279642951469877E-2</v>
      </c>
      <c r="AD6">
        <f>'BIFUbC-natural-gas'!AD10/('BIFUbC-natural-gas'!AD4+'BIFUbC-natural-gas'!AD10)</f>
        <v>8.4642798117374421E-2</v>
      </c>
      <c r="AE6">
        <f>'BIFUbC-natural-gas'!AE10/('BIFUbC-natural-gas'!AE4+'BIFUbC-natural-gas'!AE10)</f>
        <v>8.4521652929338748E-2</v>
      </c>
      <c r="AF6">
        <f>'BIFUbC-natural-gas'!AF10/('BIFUbC-natural-gas'!AF4+'BIFUbC-natural-gas'!AF10)</f>
        <v>8.5044071922209433E-2</v>
      </c>
    </row>
    <row r="7" spans="1:32" ht="14.5" customHeight="1" x14ac:dyDescent="0.15">
      <c r="A7" s="15"/>
    </row>
    <row r="8" spans="1:32" ht="14.5" customHeight="1" x14ac:dyDescent="0.15">
      <c r="A8" s="15" t="s">
        <v>138</v>
      </c>
    </row>
    <row r="9" spans="1:32" x14ac:dyDescent="0.15">
      <c r="A9" s="48" t="s">
        <v>136</v>
      </c>
      <c r="B9">
        <f>IF(('BIFUbC-heavy-or-residual-oil'!B4+'BIFUbC-heavy-or-residual-oil'!B10) &gt; 0, 'BIFUbC-heavy-or-residual-oil'!B4/('BIFUbC-heavy-or-residual-oil'!B4+'BIFUbC-heavy-or-residual-oil'!B10), 0.5)</f>
        <v>0.5</v>
      </c>
      <c r="C9">
        <f>IF(('BIFUbC-heavy-or-residual-oil'!C4+'BIFUbC-heavy-or-residual-oil'!C10) &gt; 0, 'BIFUbC-heavy-or-residual-oil'!C4/('BIFUbC-heavy-or-residual-oil'!C4+'BIFUbC-heavy-or-residual-oil'!C10), 0.5)</f>
        <v>0.5</v>
      </c>
      <c r="D9">
        <f>IF(('BIFUbC-heavy-or-residual-oil'!D4+'BIFUbC-heavy-or-residual-oil'!D10) &gt; 0, 'BIFUbC-heavy-or-residual-oil'!D4/('BIFUbC-heavy-or-residual-oil'!D4+'BIFUbC-heavy-or-residual-oil'!D10), 0.5)</f>
        <v>0.5</v>
      </c>
      <c r="E9">
        <f>IF(('BIFUbC-heavy-or-residual-oil'!E4+'BIFUbC-heavy-or-residual-oil'!E10) &gt; 0, 'BIFUbC-heavy-or-residual-oil'!E4/('BIFUbC-heavy-or-residual-oil'!E4+'BIFUbC-heavy-or-residual-oil'!E10), 0.5)</f>
        <v>0.5</v>
      </c>
      <c r="F9">
        <f>IF(('BIFUbC-heavy-or-residual-oil'!F4+'BIFUbC-heavy-or-residual-oil'!F10) &gt; 0, 'BIFUbC-heavy-or-residual-oil'!F4/('BIFUbC-heavy-or-residual-oil'!F4+'BIFUbC-heavy-or-residual-oil'!F10), 0.5)</f>
        <v>0.5</v>
      </c>
      <c r="G9">
        <f>IF(('BIFUbC-heavy-or-residual-oil'!G4+'BIFUbC-heavy-or-residual-oil'!G10) &gt; 0, 'BIFUbC-heavy-or-residual-oil'!G4/('BIFUbC-heavy-or-residual-oil'!G4+'BIFUbC-heavy-or-residual-oil'!G10), 0.5)</f>
        <v>0.5</v>
      </c>
      <c r="H9">
        <f>IF(('BIFUbC-heavy-or-residual-oil'!H4+'BIFUbC-heavy-or-residual-oil'!H10) &gt; 0, 'BIFUbC-heavy-or-residual-oil'!H4/('BIFUbC-heavy-or-residual-oil'!H4+'BIFUbC-heavy-or-residual-oil'!H10), 0.5)</f>
        <v>0.5</v>
      </c>
      <c r="I9">
        <f>IF(('BIFUbC-heavy-or-residual-oil'!I4+'BIFUbC-heavy-or-residual-oil'!I10) &gt; 0, 'BIFUbC-heavy-or-residual-oil'!I4/('BIFUbC-heavy-or-residual-oil'!I4+'BIFUbC-heavy-or-residual-oil'!I10), 0.5)</f>
        <v>0.5</v>
      </c>
      <c r="J9">
        <f>IF(('BIFUbC-heavy-or-residual-oil'!J4+'BIFUbC-heavy-or-residual-oil'!J10) &gt; 0, 'BIFUbC-heavy-or-residual-oil'!J4/('BIFUbC-heavy-or-residual-oil'!J4+'BIFUbC-heavy-or-residual-oil'!J10), 0.5)</f>
        <v>0.5</v>
      </c>
      <c r="K9">
        <f>IF(('BIFUbC-heavy-or-residual-oil'!K4+'BIFUbC-heavy-or-residual-oil'!K10) &gt; 0, 'BIFUbC-heavy-or-residual-oil'!K4/('BIFUbC-heavy-or-residual-oil'!K4+'BIFUbC-heavy-or-residual-oil'!K10), 0.5)</f>
        <v>0.5</v>
      </c>
      <c r="L9">
        <f>IF(('BIFUbC-heavy-or-residual-oil'!L4+'BIFUbC-heavy-or-residual-oil'!L10) &gt; 0, 'BIFUbC-heavy-or-residual-oil'!L4/('BIFUbC-heavy-or-residual-oil'!L4+'BIFUbC-heavy-or-residual-oil'!L10), 0.5)</f>
        <v>0.5</v>
      </c>
      <c r="M9">
        <f>IF(('BIFUbC-heavy-or-residual-oil'!M4+'BIFUbC-heavy-or-residual-oil'!M10) &gt; 0, 'BIFUbC-heavy-or-residual-oil'!M4/('BIFUbC-heavy-or-residual-oil'!M4+'BIFUbC-heavy-or-residual-oil'!M10), 0.5)</f>
        <v>0.5</v>
      </c>
      <c r="N9">
        <f>IF(('BIFUbC-heavy-or-residual-oil'!N4+'BIFUbC-heavy-or-residual-oil'!N10) &gt; 0, 'BIFUbC-heavy-or-residual-oil'!N4/('BIFUbC-heavy-or-residual-oil'!N4+'BIFUbC-heavy-or-residual-oil'!N10), 0.5)</f>
        <v>0.5</v>
      </c>
      <c r="O9">
        <f>IF(('BIFUbC-heavy-or-residual-oil'!O4+'BIFUbC-heavy-or-residual-oil'!O10) &gt; 0, 'BIFUbC-heavy-or-residual-oil'!O4/('BIFUbC-heavy-or-residual-oil'!O4+'BIFUbC-heavy-or-residual-oil'!O10), 0.5)</f>
        <v>0.5</v>
      </c>
      <c r="P9">
        <f>IF(('BIFUbC-heavy-or-residual-oil'!P4+'BIFUbC-heavy-or-residual-oil'!P10) &gt; 0, 'BIFUbC-heavy-or-residual-oil'!P4/('BIFUbC-heavy-or-residual-oil'!P4+'BIFUbC-heavy-or-residual-oil'!P10), 0.5)</f>
        <v>0.5</v>
      </c>
      <c r="Q9">
        <f>IF(('BIFUbC-heavy-or-residual-oil'!Q4+'BIFUbC-heavy-or-residual-oil'!Q10) &gt; 0, 'BIFUbC-heavy-or-residual-oil'!Q4/('BIFUbC-heavy-or-residual-oil'!Q4+'BIFUbC-heavy-or-residual-oil'!Q10), 0.5)</f>
        <v>0.5</v>
      </c>
      <c r="R9">
        <f>IF(('BIFUbC-heavy-or-residual-oil'!R4+'BIFUbC-heavy-or-residual-oil'!R10) &gt; 0, 'BIFUbC-heavy-or-residual-oil'!R4/('BIFUbC-heavy-or-residual-oil'!R4+'BIFUbC-heavy-or-residual-oil'!R10), 0.5)</f>
        <v>0.5</v>
      </c>
      <c r="S9">
        <f>IF(('BIFUbC-heavy-or-residual-oil'!S4+'BIFUbC-heavy-or-residual-oil'!S10) &gt; 0, 'BIFUbC-heavy-or-residual-oil'!S4/('BIFUbC-heavy-or-residual-oil'!S4+'BIFUbC-heavy-or-residual-oil'!S10), 0.5)</f>
        <v>0.5</v>
      </c>
      <c r="T9">
        <f>IF(('BIFUbC-heavy-or-residual-oil'!T4+'BIFUbC-heavy-or-residual-oil'!T10) &gt; 0, 'BIFUbC-heavy-or-residual-oil'!T4/('BIFUbC-heavy-or-residual-oil'!T4+'BIFUbC-heavy-or-residual-oil'!T10), 0.5)</f>
        <v>0.5</v>
      </c>
      <c r="U9">
        <f>IF(('BIFUbC-heavy-or-residual-oil'!U4+'BIFUbC-heavy-or-residual-oil'!U10) &gt; 0, 'BIFUbC-heavy-or-residual-oil'!U4/('BIFUbC-heavy-or-residual-oil'!U4+'BIFUbC-heavy-or-residual-oil'!U10), 0.5)</f>
        <v>0.5</v>
      </c>
      <c r="V9">
        <f>IF(('BIFUbC-heavy-or-residual-oil'!V4+'BIFUbC-heavy-or-residual-oil'!V10) &gt; 0, 'BIFUbC-heavy-or-residual-oil'!V4/('BIFUbC-heavy-or-residual-oil'!V4+'BIFUbC-heavy-or-residual-oil'!V10), 0.5)</f>
        <v>0.5</v>
      </c>
      <c r="W9">
        <f>IF(('BIFUbC-heavy-or-residual-oil'!W4+'BIFUbC-heavy-or-residual-oil'!W10) &gt; 0, 'BIFUbC-heavy-or-residual-oil'!W4/('BIFUbC-heavy-or-residual-oil'!W4+'BIFUbC-heavy-or-residual-oil'!W10), 0.5)</f>
        <v>0.5</v>
      </c>
      <c r="X9">
        <f>IF(('BIFUbC-heavy-or-residual-oil'!X4+'BIFUbC-heavy-or-residual-oil'!X10) &gt; 0, 'BIFUbC-heavy-or-residual-oil'!X4/('BIFUbC-heavy-or-residual-oil'!X4+'BIFUbC-heavy-or-residual-oil'!X10), 0.5)</f>
        <v>0.5</v>
      </c>
      <c r="Y9">
        <f>IF(('BIFUbC-heavy-or-residual-oil'!Y4+'BIFUbC-heavy-or-residual-oil'!Y10) &gt; 0, 'BIFUbC-heavy-or-residual-oil'!Y4/('BIFUbC-heavy-or-residual-oil'!Y4+'BIFUbC-heavy-or-residual-oil'!Y10), 0.5)</f>
        <v>0.5</v>
      </c>
      <c r="Z9">
        <f>IF(('BIFUbC-heavy-or-residual-oil'!Z4+'BIFUbC-heavy-or-residual-oil'!Z10) &gt; 0, 'BIFUbC-heavy-or-residual-oil'!Z4/('BIFUbC-heavy-or-residual-oil'!Z4+'BIFUbC-heavy-or-residual-oil'!Z10), 0.5)</f>
        <v>0.5</v>
      </c>
      <c r="AA9">
        <f>IF(('BIFUbC-heavy-or-residual-oil'!AA4+'BIFUbC-heavy-or-residual-oil'!AA10) &gt; 0, 'BIFUbC-heavy-or-residual-oil'!AA4/('BIFUbC-heavy-or-residual-oil'!AA4+'BIFUbC-heavy-or-residual-oil'!AA10), 0.5)</f>
        <v>0.5</v>
      </c>
      <c r="AB9">
        <f>IF(('BIFUbC-heavy-or-residual-oil'!AB4+'BIFUbC-heavy-or-residual-oil'!AB10) &gt; 0, 'BIFUbC-heavy-or-residual-oil'!AB4/('BIFUbC-heavy-or-residual-oil'!AB4+'BIFUbC-heavy-or-residual-oil'!AB10), 0.5)</f>
        <v>0.5</v>
      </c>
      <c r="AC9">
        <f>IF(('BIFUbC-heavy-or-residual-oil'!AC4+'BIFUbC-heavy-or-residual-oil'!AC10) &gt; 0, 'BIFUbC-heavy-or-residual-oil'!AC4/('BIFUbC-heavy-or-residual-oil'!AC4+'BIFUbC-heavy-or-residual-oil'!AC10), 0.5)</f>
        <v>0.5</v>
      </c>
      <c r="AD9">
        <f>IF(('BIFUbC-heavy-or-residual-oil'!AD4+'BIFUbC-heavy-or-residual-oil'!AD10) &gt; 0, 'BIFUbC-heavy-or-residual-oil'!AD4/('BIFUbC-heavy-or-residual-oil'!AD4+'BIFUbC-heavy-or-residual-oil'!AD10), 0.5)</f>
        <v>0.5</v>
      </c>
      <c r="AE9">
        <f>IF(('BIFUbC-heavy-or-residual-oil'!AE4+'BIFUbC-heavy-or-residual-oil'!AE10) &gt; 0, 'BIFUbC-heavy-or-residual-oil'!AE4/('BIFUbC-heavy-or-residual-oil'!AE4+'BIFUbC-heavy-or-residual-oil'!AE10), 0.5)</f>
        <v>0.5</v>
      </c>
      <c r="AF9">
        <f>IF(('BIFUbC-heavy-or-residual-oil'!AF4+'BIFUbC-heavy-or-residual-oil'!AF10) &gt; 0, 'BIFUbC-heavy-or-residual-oil'!AF4/('BIFUbC-heavy-or-residual-oil'!AF4+'BIFUbC-heavy-or-residual-oil'!AF10), 0.5)</f>
        <v>0.5</v>
      </c>
    </row>
    <row r="10" spans="1:32" x14ac:dyDescent="0.15">
      <c r="A10" s="48" t="s">
        <v>137</v>
      </c>
      <c r="B10">
        <f>IF(('BIFUbC-heavy-or-residual-oil'!B8+'BIFUbC-heavy-or-residual-oil'!B14)&gt;0, 'BIFUbC-heavy-or-residual-oil'!B14/('BIFUbC-heavy-or-residual-oil'!B8+'BIFUbC-heavy-or-residual-oil'!B14), 0.5)</f>
        <v>0.5</v>
      </c>
      <c r="C10">
        <f>IF(('BIFUbC-heavy-or-residual-oil'!C8+'BIFUbC-heavy-or-residual-oil'!C14)&gt;0, 'BIFUbC-heavy-or-residual-oil'!C14/('BIFUbC-heavy-or-residual-oil'!C8+'BIFUbC-heavy-or-residual-oil'!C14), 0.5)</f>
        <v>0.5</v>
      </c>
      <c r="D10">
        <f>IF(('BIFUbC-heavy-or-residual-oil'!D8+'BIFUbC-heavy-or-residual-oil'!D14)&gt;0, 'BIFUbC-heavy-or-residual-oil'!D14/('BIFUbC-heavy-or-residual-oil'!D8+'BIFUbC-heavy-or-residual-oil'!D14), 0.5)</f>
        <v>0.5</v>
      </c>
      <c r="E10">
        <f>IF(('BIFUbC-heavy-or-residual-oil'!E8+'BIFUbC-heavy-or-residual-oil'!E14)&gt;0, 'BIFUbC-heavy-or-residual-oil'!E14/('BIFUbC-heavy-or-residual-oil'!E8+'BIFUbC-heavy-or-residual-oil'!E14), 0.5)</f>
        <v>0.5</v>
      </c>
      <c r="F10">
        <f>IF(('BIFUbC-heavy-or-residual-oil'!F8+'BIFUbC-heavy-or-residual-oil'!F14)&gt;0, 'BIFUbC-heavy-or-residual-oil'!F14/('BIFUbC-heavy-or-residual-oil'!F8+'BIFUbC-heavy-or-residual-oil'!F14), 0.5)</f>
        <v>0.5</v>
      </c>
      <c r="G10">
        <f>IF(('BIFUbC-heavy-or-residual-oil'!G8+'BIFUbC-heavy-or-residual-oil'!G14)&gt;0, 'BIFUbC-heavy-or-residual-oil'!G14/('BIFUbC-heavy-or-residual-oil'!G8+'BIFUbC-heavy-or-residual-oil'!G14), 0.5)</f>
        <v>0.5</v>
      </c>
      <c r="H10">
        <f>IF(('BIFUbC-heavy-or-residual-oil'!H8+'BIFUbC-heavy-or-residual-oil'!H14)&gt;0, 'BIFUbC-heavy-or-residual-oil'!H14/('BIFUbC-heavy-or-residual-oil'!H8+'BIFUbC-heavy-or-residual-oil'!H14), 0.5)</f>
        <v>0.5</v>
      </c>
      <c r="I10">
        <f>IF(('BIFUbC-heavy-or-residual-oil'!I8+'BIFUbC-heavy-or-residual-oil'!I14)&gt;0, 'BIFUbC-heavy-or-residual-oil'!I14/('BIFUbC-heavy-or-residual-oil'!I8+'BIFUbC-heavy-or-residual-oil'!I14), 0.5)</f>
        <v>0.5</v>
      </c>
      <c r="J10">
        <f>IF(('BIFUbC-heavy-or-residual-oil'!J8+'BIFUbC-heavy-or-residual-oil'!J14)&gt;0, 'BIFUbC-heavy-or-residual-oil'!J14/('BIFUbC-heavy-or-residual-oil'!J8+'BIFUbC-heavy-or-residual-oil'!J14), 0.5)</f>
        <v>0.5</v>
      </c>
      <c r="K10">
        <f>IF(('BIFUbC-heavy-or-residual-oil'!K8+'BIFUbC-heavy-or-residual-oil'!K14)&gt;0, 'BIFUbC-heavy-or-residual-oil'!K14/('BIFUbC-heavy-or-residual-oil'!K8+'BIFUbC-heavy-or-residual-oil'!K14), 0.5)</f>
        <v>0.5</v>
      </c>
      <c r="L10">
        <f>IF(('BIFUbC-heavy-or-residual-oil'!L8+'BIFUbC-heavy-or-residual-oil'!L14)&gt;0, 'BIFUbC-heavy-or-residual-oil'!L14/('BIFUbC-heavy-or-residual-oil'!L8+'BIFUbC-heavy-or-residual-oil'!L14), 0.5)</f>
        <v>0.5</v>
      </c>
      <c r="M10">
        <f>IF(('BIFUbC-heavy-or-residual-oil'!M8+'BIFUbC-heavy-or-residual-oil'!M14)&gt;0, 'BIFUbC-heavy-or-residual-oil'!M14/('BIFUbC-heavy-or-residual-oil'!M8+'BIFUbC-heavy-or-residual-oil'!M14), 0.5)</f>
        <v>0.5</v>
      </c>
      <c r="N10">
        <f>IF(('BIFUbC-heavy-or-residual-oil'!N8+'BIFUbC-heavy-or-residual-oil'!N14)&gt;0, 'BIFUbC-heavy-or-residual-oil'!N14/('BIFUbC-heavy-or-residual-oil'!N8+'BIFUbC-heavy-or-residual-oil'!N14), 0.5)</f>
        <v>0.5</v>
      </c>
      <c r="O10">
        <f>IF(('BIFUbC-heavy-or-residual-oil'!O8+'BIFUbC-heavy-or-residual-oil'!O14)&gt;0, 'BIFUbC-heavy-or-residual-oil'!O14/('BIFUbC-heavy-or-residual-oil'!O8+'BIFUbC-heavy-or-residual-oil'!O14), 0.5)</f>
        <v>0.5</v>
      </c>
      <c r="P10">
        <f>IF(('BIFUbC-heavy-or-residual-oil'!P8+'BIFUbC-heavy-or-residual-oil'!P14)&gt;0, 'BIFUbC-heavy-or-residual-oil'!P14/('BIFUbC-heavy-or-residual-oil'!P8+'BIFUbC-heavy-or-residual-oil'!P14), 0.5)</f>
        <v>0.5</v>
      </c>
      <c r="Q10">
        <f>IF(('BIFUbC-heavy-or-residual-oil'!Q8+'BIFUbC-heavy-or-residual-oil'!Q14)&gt;0, 'BIFUbC-heavy-or-residual-oil'!Q14/('BIFUbC-heavy-or-residual-oil'!Q8+'BIFUbC-heavy-or-residual-oil'!Q14), 0.5)</f>
        <v>0.5</v>
      </c>
      <c r="R10">
        <f>IF(('BIFUbC-heavy-or-residual-oil'!R8+'BIFUbC-heavy-or-residual-oil'!R14)&gt;0, 'BIFUbC-heavy-or-residual-oil'!R14/('BIFUbC-heavy-or-residual-oil'!R8+'BIFUbC-heavy-or-residual-oil'!R14), 0.5)</f>
        <v>0.5</v>
      </c>
      <c r="S10">
        <f>IF(('BIFUbC-heavy-or-residual-oil'!S8+'BIFUbC-heavy-or-residual-oil'!S14)&gt;0, 'BIFUbC-heavy-or-residual-oil'!S14/('BIFUbC-heavy-or-residual-oil'!S8+'BIFUbC-heavy-or-residual-oil'!S14), 0.5)</f>
        <v>0.5</v>
      </c>
      <c r="T10">
        <f>IF(('BIFUbC-heavy-or-residual-oil'!T8+'BIFUbC-heavy-or-residual-oil'!T14)&gt;0, 'BIFUbC-heavy-or-residual-oil'!T14/('BIFUbC-heavy-or-residual-oil'!T8+'BIFUbC-heavy-or-residual-oil'!T14), 0.5)</f>
        <v>0.5</v>
      </c>
      <c r="U10">
        <f>IF(('BIFUbC-heavy-or-residual-oil'!U8+'BIFUbC-heavy-or-residual-oil'!U14)&gt;0, 'BIFUbC-heavy-or-residual-oil'!U14/('BIFUbC-heavy-or-residual-oil'!U8+'BIFUbC-heavy-or-residual-oil'!U14), 0.5)</f>
        <v>0.5</v>
      </c>
      <c r="V10">
        <f>IF(('BIFUbC-heavy-or-residual-oil'!V8+'BIFUbC-heavy-or-residual-oil'!V14)&gt;0, 'BIFUbC-heavy-or-residual-oil'!V14/('BIFUbC-heavy-or-residual-oil'!V8+'BIFUbC-heavy-or-residual-oil'!V14), 0.5)</f>
        <v>0.5</v>
      </c>
      <c r="W10">
        <f>IF(('BIFUbC-heavy-or-residual-oil'!W8+'BIFUbC-heavy-or-residual-oil'!W14)&gt;0, 'BIFUbC-heavy-or-residual-oil'!W14/('BIFUbC-heavy-or-residual-oil'!W8+'BIFUbC-heavy-or-residual-oil'!W14), 0.5)</f>
        <v>0.5</v>
      </c>
      <c r="X10">
        <f>IF(('BIFUbC-heavy-or-residual-oil'!X8+'BIFUbC-heavy-or-residual-oil'!X14)&gt;0, 'BIFUbC-heavy-or-residual-oil'!X14/('BIFUbC-heavy-or-residual-oil'!X8+'BIFUbC-heavy-or-residual-oil'!X14), 0.5)</f>
        <v>0.5</v>
      </c>
      <c r="Y10">
        <f>IF(('BIFUbC-heavy-or-residual-oil'!Y8+'BIFUbC-heavy-or-residual-oil'!Y14)&gt;0, 'BIFUbC-heavy-or-residual-oil'!Y14/('BIFUbC-heavy-or-residual-oil'!Y8+'BIFUbC-heavy-or-residual-oil'!Y14), 0.5)</f>
        <v>0.5</v>
      </c>
      <c r="Z10">
        <f>IF(('BIFUbC-heavy-or-residual-oil'!Z8+'BIFUbC-heavy-or-residual-oil'!Z14)&gt;0, 'BIFUbC-heavy-or-residual-oil'!Z14/('BIFUbC-heavy-or-residual-oil'!Z8+'BIFUbC-heavy-or-residual-oil'!Z14), 0.5)</f>
        <v>0.5</v>
      </c>
      <c r="AA10">
        <f>IF(('BIFUbC-heavy-or-residual-oil'!AA8+'BIFUbC-heavy-or-residual-oil'!AA14)&gt;0, 'BIFUbC-heavy-or-residual-oil'!AA14/('BIFUbC-heavy-or-residual-oil'!AA8+'BIFUbC-heavy-or-residual-oil'!AA14), 0.5)</f>
        <v>0.5</v>
      </c>
      <c r="AB10">
        <f>IF(('BIFUbC-heavy-or-residual-oil'!AB8+'BIFUbC-heavy-or-residual-oil'!AB14)&gt;0, 'BIFUbC-heavy-or-residual-oil'!AB14/('BIFUbC-heavy-or-residual-oil'!AB8+'BIFUbC-heavy-or-residual-oil'!AB14), 0.5)</f>
        <v>0.5</v>
      </c>
      <c r="AC10">
        <f>IF(('BIFUbC-heavy-or-residual-oil'!AC8+'BIFUbC-heavy-or-residual-oil'!AC14)&gt;0, 'BIFUbC-heavy-or-residual-oil'!AC14/('BIFUbC-heavy-or-residual-oil'!AC8+'BIFUbC-heavy-or-residual-oil'!AC14), 0.5)</f>
        <v>0.5</v>
      </c>
      <c r="AD10">
        <f>IF(('BIFUbC-heavy-or-residual-oil'!AD8+'BIFUbC-heavy-or-residual-oil'!AD14)&gt;0, 'BIFUbC-heavy-or-residual-oil'!AD14/('BIFUbC-heavy-or-residual-oil'!AD8+'BIFUbC-heavy-or-residual-oil'!AD14), 0.5)</f>
        <v>0.5</v>
      </c>
      <c r="AE10">
        <f>IF(('BIFUbC-heavy-or-residual-oil'!AE8+'BIFUbC-heavy-or-residual-oil'!AE14)&gt;0, 'BIFUbC-heavy-or-residual-oil'!AE14/('BIFUbC-heavy-or-residual-oil'!AE8+'BIFUbC-heavy-or-residual-oil'!AE14), 0.5)</f>
        <v>0.5</v>
      </c>
      <c r="AF10">
        <f>IF(('BIFUbC-heavy-or-residual-oil'!AF8+'BIFUbC-heavy-or-residual-oil'!AF14)&gt;0, 'BIFUbC-heavy-or-residual-oil'!AF14/('BIFUbC-heavy-or-residual-oil'!AF8+'BIFUbC-heavy-or-residual-oil'!AF14), 0.5)</f>
        <v>0.5</v>
      </c>
    </row>
    <row r="11" spans="1:32" s="48" customFormat="1" x14ac:dyDescent="0.15"/>
    <row r="12" spans="1:32" s="48" customFormat="1" x14ac:dyDescent="0.15">
      <c r="A12" s="15" t="s">
        <v>139</v>
      </c>
    </row>
    <row r="13" spans="1:32" s="48" customFormat="1" x14ac:dyDescent="0.15">
      <c r="A13" s="48" t="s">
        <v>136</v>
      </c>
      <c r="B13" s="48">
        <f>'BIFUbC-petroleum-diesel'!B4/('BIFUbC-petroleum-diesel'!B4+'BIFUbC-petroleum-diesel'!B10)</f>
        <v>1</v>
      </c>
      <c r="C13" s="48">
        <f>'BIFUbC-petroleum-diesel'!C4/('BIFUbC-petroleum-diesel'!C4+'BIFUbC-petroleum-diesel'!C10)</f>
        <v>1</v>
      </c>
      <c r="D13" s="48">
        <f>'BIFUbC-petroleum-diesel'!D4/('BIFUbC-petroleum-diesel'!D4+'BIFUbC-petroleum-diesel'!D10)</f>
        <v>1</v>
      </c>
      <c r="E13" s="48">
        <f>'BIFUbC-petroleum-diesel'!E4/('BIFUbC-petroleum-diesel'!E4+'BIFUbC-petroleum-diesel'!E10)</f>
        <v>1</v>
      </c>
      <c r="F13" s="48">
        <f>'BIFUbC-petroleum-diesel'!F4/('BIFUbC-petroleum-diesel'!F4+'BIFUbC-petroleum-diesel'!F10)</f>
        <v>1</v>
      </c>
      <c r="G13" s="48">
        <f>'BIFUbC-petroleum-diesel'!G4/('BIFUbC-petroleum-diesel'!G4+'BIFUbC-petroleum-diesel'!G10)</f>
        <v>1</v>
      </c>
      <c r="H13" s="48">
        <f>'BIFUbC-petroleum-diesel'!H4/('BIFUbC-petroleum-diesel'!H4+'BIFUbC-petroleum-diesel'!H10)</f>
        <v>1</v>
      </c>
      <c r="I13" s="48">
        <f>'BIFUbC-petroleum-diesel'!I4/('BIFUbC-petroleum-diesel'!I4+'BIFUbC-petroleum-diesel'!I10)</f>
        <v>1</v>
      </c>
      <c r="J13" s="48">
        <f>'BIFUbC-petroleum-diesel'!J4/('BIFUbC-petroleum-diesel'!J4+'BIFUbC-petroleum-diesel'!J10)</f>
        <v>1</v>
      </c>
      <c r="K13" s="48">
        <f>'BIFUbC-petroleum-diesel'!K4/('BIFUbC-petroleum-diesel'!K4+'BIFUbC-petroleum-diesel'!K10)</f>
        <v>1</v>
      </c>
      <c r="L13" s="48">
        <f>'BIFUbC-petroleum-diesel'!L4/('BIFUbC-petroleum-diesel'!L4+'BIFUbC-petroleum-diesel'!L10)</f>
        <v>1</v>
      </c>
      <c r="M13" s="48">
        <f>'BIFUbC-petroleum-diesel'!M4/('BIFUbC-petroleum-diesel'!M4+'BIFUbC-petroleum-diesel'!M10)</f>
        <v>1</v>
      </c>
      <c r="N13" s="48">
        <f>'BIFUbC-petroleum-diesel'!N4/('BIFUbC-petroleum-diesel'!N4+'BIFUbC-petroleum-diesel'!N10)</f>
        <v>1</v>
      </c>
      <c r="O13" s="48">
        <f>'BIFUbC-petroleum-diesel'!O4/('BIFUbC-petroleum-diesel'!O4+'BIFUbC-petroleum-diesel'!O10)</f>
        <v>1</v>
      </c>
      <c r="P13" s="48">
        <f>'BIFUbC-petroleum-diesel'!P4/('BIFUbC-petroleum-diesel'!P4+'BIFUbC-petroleum-diesel'!P10)</f>
        <v>1</v>
      </c>
      <c r="Q13" s="48">
        <f>'BIFUbC-petroleum-diesel'!Q4/('BIFUbC-petroleum-diesel'!Q4+'BIFUbC-petroleum-diesel'!Q10)</f>
        <v>1</v>
      </c>
      <c r="R13" s="48">
        <f>'BIFUbC-petroleum-diesel'!R4/('BIFUbC-petroleum-diesel'!R4+'BIFUbC-petroleum-diesel'!R10)</f>
        <v>1</v>
      </c>
      <c r="S13" s="48">
        <f>'BIFUbC-petroleum-diesel'!S4/('BIFUbC-petroleum-diesel'!S4+'BIFUbC-petroleum-diesel'!S10)</f>
        <v>1</v>
      </c>
      <c r="T13" s="48">
        <f>'BIFUbC-petroleum-diesel'!T4/('BIFUbC-petroleum-diesel'!T4+'BIFUbC-petroleum-diesel'!T10)</f>
        <v>1</v>
      </c>
      <c r="U13" s="48">
        <f>'BIFUbC-petroleum-diesel'!U4/('BIFUbC-petroleum-diesel'!U4+'BIFUbC-petroleum-diesel'!U10)</f>
        <v>1</v>
      </c>
      <c r="V13" s="48">
        <f>'BIFUbC-petroleum-diesel'!V4/('BIFUbC-petroleum-diesel'!V4+'BIFUbC-petroleum-diesel'!V10)</f>
        <v>1</v>
      </c>
      <c r="W13" s="48">
        <f>'BIFUbC-petroleum-diesel'!W4/('BIFUbC-petroleum-diesel'!W4+'BIFUbC-petroleum-diesel'!W10)</f>
        <v>1</v>
      </c>
      <c r="X13" s="48">
        <f>'BIFUbC-petroleum-diesel'!X4/('BIFUbC-petroleum-diesel'!X4+'BIFUbC-petroleum-diesel'!X10)</f>
        <v>1</v>
      </c>
      <c r="Y13" s="48">
        <f>'BIFUbC-petroleum-diesel'!Y4/('BIFUbC-petroleum-diesel'!Y4+'BIFUbC-petroleum-diesel'!Y10)</f>
        <v>1</v>
      </c>
      <c r="Z13" s="48">
        <f>'BIFUbC-petroleum-diesel'!Z4/('BIFUbC-petroleum-diesel'!Z4+'BIFUbC-petroleum-diesel'!Z10)</f>
        <v>1</v>
      </c>
      <c r="AA13" s="48">
        <f>'BIFUbC-petroleum-diesel'!AA4/('BIFUbC-petroleum-diesel'!AA4+'BIFUbC-petroleum-diesel'!AA10)</f>
        <v>1</v>
      </c>
      <c r="AB13" s="48">
        <f>'BIFUbC-petroleum-diesel'!AB4/('BIFUbC-petroleum-diesel'!AB4+'BIFUbC-petroleum-diesel'!AB10)</f>
        <v>1</v>
      </c>
      <c r="AC13" s="48">
        <f>'BIFUbC-petroleum-diesel'!AC4/('BIFUbC-petroleum-diesel'!AC4+'BIFUbC-petroleum-diesel'!AC10)</f>
        <v>1</v>
      </c>
      <c r="AD13" s="48">
        <f>'BIFUbC-petroleum-diesel'!AD4/('BIFUbC-petroleum-diesel'!AD4+'BIFUbC-petroleum-diesel'!AD10)</f>
        <v>1</v>
      </c>
      <c r="AE13" s="48">
        <f>'BIFUbC-petroleum-diesel'!AE4/('BIFUbC-petroleum-diesel'!AE4+'BIFUbC-petroleum-diesel'!AE10)</f>
        <v>1</v>
      </c>
      <c r="AF13" s="48">
        <f>'BIFUbC-petroleum-diesel'!AF4/('BIFUbC-petroleum-diesel'!AF4+'BIFUbC-petroleum-diesel'!AF10)</f>
        <v>1</v>
      </c>
    </row>
    <row r="14" spans="1:32" x14ac:dyDescent="0.15">
      <c r="A14" s="48" t="s">
        <v>137</v>
      </c>
      <c r="B14">
        <f>'BIFUbC-petroleum-diesel'!B10/('BIFUbC-petroleum-diesel'!B4+'BIFUbC-petroleum-diesel'!B10)</f>
        <v>0</v>
      </c>
      <c r="C14">
        <f>'BIFUbC-petroleum-diesel'!C10/('BIFUbC-petroleum-diesel'!C4+'BIFUbC-petroleum-diesel'!C10)</f>
        <v>0</v>
      </c>
      <c r="D14">
        <f>'BIFUbC-petroleum-diesel'!D10/('BIFUbC-petroleum-diesel'!D4+'BIFUbC-petroleum-diesel'!D10)</f>
        <v>0</v>
      </c>
      <c r="E14">
        <f>'BIFUbC-petroleum-diesel'!E10/('BIFUbC-petroleum-diesel'!E4+'BIFUbC-petroleum-diesel'!E10)</f>
        <v>0</v>
      </c>
      <c r="F14">
        <f>'BIFUbC-petroleum-diesel'!F10/('BIFUbC-petroleum-diesel'!F4+'BIFUbC-petroleum-diesel'!F10)</f>
        <v>0</v>
      </c>
      <c r="G14">
        <f>'BIFUbC-petroleum-diesel'!G10/('BIFUbC-petroleum-diesel'!G4+'BIFUbC-petroleum-diesel'!G10)</f>
        <v>0</v>
      </c>
      <c r="H14">
        <f>'BIFUbC-petroleum-diesel'!H10/('BIFUbC-petroleum-diesel'!H4+'BIFUbC-petroleum-diesel'!H10)</f>
        <v>0</v>
      </c>
      <c r="I14">
        <f>'BIFUbC-petroleum-diesel'!I10/('BIFUbC-petroleum-diesel'!I4+'BIFUbC-petroleum-diesel'!I10)</f>
        <v>0</v>
      </c>
      <c r="J14">
        <f>'BIFUbC-petroleum-diesel'!J10/('BIFUbC-petroleum-diesel'!J4+'BIFUbC-petroleum-diesel'!J10)</f>
        <v>0</v>
      </c>
      <c r="K14">
        <f>'BIFUbC-petroleum-diesel'!K10/('BIFUbC-petroleum-diesel'!K4+'BIFUbC-petroleum-diesel'!K10)</f>
        <v>0</v>
      </c>
      <c r="L14">
        <f>'BIFUbC-petroleum-diesel'!L10/('BIFUbC-petroleum-diesel'!L4+'BIFUbC-petroleum-diesel'!L10)</f>
        <v>0</v>
      </c>
      <c r="M14">
        <f>'BIFUbC-petroleum-diesel'!M10/('BIFUbC-petroleum-diesel'!M4+'BIFUbC-petroleum-diesel'!M10)</f>
        <v>0</v>
      </c>
      <c r="N14">
        <f>'BIFUbC-petroleum-diesel'!N10/('BIFUbC-petroleum-diesel'!N4+'BIFUbC-petroleum-diesel'!N10)</f>
        <v>0</v>
      </c>
      <c r="O14">
        <f>'BIFUbC-petroleum-diesel'!O10/('BIFUbC-petroleum-diesel'!O4+'BIFUbC-petroleum-diesel'!O10)</f>
        <v>0</v>
      </c>
      <c r="P14">
        <f>'BIFUbC-petroleum-diesel'!P10/('BIFUbC-petroleum-diesel'!P4+'BIFUbC-petroleum-diesel'!P10)</f>
        <v>0</v>
      </c>
      <c r="Q14">
        <f>'BIFUbC-petroleum-diesel'!Q10/('BIFUbC-petroleum-diesel'!Q4+'BIFUbC-petroleum-diesel'!Q10)</f>
        <v>0</v>
      </c>
      <c r="R14">
        <f>'BIFUbC-petroleum-diesel'!R10/('BIFUbC-petroleum-diesel'!R4+'BIFUbC-petroleum-diesel'!R10)</f>
        <v>0</v>
      </c>
      <c r="S14">
        <f>'BIFUbC-petroleum-diesel'!S10/('BIFUbC-petroleum-diesel'!S4+'BIFUbC-petroleum-diesel'!S10)</f>
        <v>0</v>
      </c>
      <c r="T14">
        <f>'BIFUbC-petroleum-diesel'!T10/('BIFUbC-petroleum-diesel'!T4+'BIFUbC-petroleum-diesel'!T10)</f>
        <v>0</v>
      </c>
      <c r="U14">
        <f>'BIFUbC-petroleum-diesel'!U10/('BIFUbC-petroleum-diesel'!U4+'BIFUbC-petroleum-diesel'!U10)</f>
        <v>0</v>
      </c>
      <c r="V14">
        <f>'BIFUbC-petroleum-diesel'!V10/('BIFUbC-petroleum-diesel'!V4+'BIFUbC-petroleum-diesel'!V10)</f>
        <v>0</v>
      </c>
      <c r="W14">
        <f>'BIFUbC-petroleum-diesel'!W10/('BIFUbC-petroleum-diesel'!W4+'BIFUbC-petroleum-diesel'!W10)</f>
        <v>0</v>
      </c>
      <c r="X14">
        <f>'BIFUbC-petroleum-diesel'!X10/('BIFUbC-petroleum-diesel'!X4+'BIFUbC-petroleum-diesel'!X10)</f>
        <v>0</v>
      </c>
      <c r="Y14">
        <f>'BIFUbC-petroleum-diesel'!Y10/('BIFUbC-petroleum-diesel'!Y4+'BIFUbC-petroleum-diesel'!Y10)</f>
        <v>0</v>
      </c>
      <c r="Z14">
        <f>'BIFUbC-petroleum-diesel'!Z10/('BIFUbC-petroleum-diesel'!Z4+'BIFUbC-petroleum-diesel'!Z10)</f>
        <v>0</v>
      </c>
      <c r="AA14">
        <f>'BIFUbC-petroleum-diesel'!AA10/('BIFUbC-petroleum-diesel'!AA4+'BIFUbC-petroleum-diesel'!AA10)</f>
        <v>0</v>
      </c>
      <c r="AB14">
        <f>'BIFUbC-petroleum-diesel'!AB10/('BIFUbC-petroleum-diesel'!AB4+'BIFUbC-petroleum-diesel'!AB10)</f>
        <v>0</v>
      </c>
      <c r="AC14">
        <f>'BIFUbC-petroleum-diesel'!AC10/('BIFUbC-petroleum-diesel'!AC4+'BIFUbC-petroleum-diesel'!AC10)</f>
        <v>0</v>
      </c>
      <c r="AD14">
        <f>'BIFUbC-petroleum-diesel'!AD10/('BIFUbC-petroleum-diesel'!AD4+'BIFUbC-petroleum-diesel'!AD10)</f>
        <v>0</v>
      </c>
      <c r="AE14">
        <f>'BIFUbC-petroleum-diesel'!AE10/('BIFUbC-petroleum-diesel'!AE4+'BIFUbC-petroleum-diesel'!AE10)</f>
        <v>0</v>
      </c>
      <c r="AF14">
        <f>'BIFUbC-petroleum-diesel'!AF10/('BIFUbC-petroleum-diesel'!AF4+'BIFUbC-petroleum-diesel'!AF10)</f>
        <v>0</v>
      </c>
    </row>
    <row r="15" spans="1:32" s="48" customFormat="1" x14ac:dyDescent="0.15"/>
    <row r="16" spans="1:32" s="50" customFormat="1" ht="14.5" customHeight="1" x14ac:dyDescent="0.15">
      <c r="A16" s="49" t="s">
        <v>140</v>
      </c>
    </row>
    <row r="17" spans="1:38" s="48" customFormat="1" ht="14.25" customHeight="1" x14ac:dyDescent="0.2">
      <c r="B17" s="2" t="s">
        <v>141</v>
      </c>
      <c r="C17" s="2" t="s">
        <v>142</v>
      </c>
      <c r="D17" s="2" t="s">
        <v>143</v>
      </c>
      <c r="E17" s="2">
        <v>2018</v>
      </c>
      <c r="F17" s="2">
        <v>2019</v>
      </c>
      <c r="G17" s="2">
        <v>2020</v>
      </c>
      <c r="H17" s="2">
        <v>2021</v>
      </c>
      <c r="I17" s="2">
        <v>2022</v>
      </c>
      <c r="J17" s="2">
        <v>2023</v>
      </c>
      <c r="K17" s="2">
        <v>2024</v>
      </c>
      <c r="L17" s="2">
        <v>2025</v>
      </c>
      <c r="M17" s="2">
        <v>2026</v>
      </c>
      <c r="N17" s="2">
        <v>2027</v>
      </c>
      <c r="O17" s="2">
        <v>2028</v>
      </c>
      <c r="P17" s="2">
        <v>2029</v>
      </c>
      <c r="Q17" s="2">
        <v>2030</v>
      </c>
      <c r="R17" s="2">
        <v>2031</v>
      </c>
      <c r="S17" s="2">
        <v>2032</v>
      </c>
      <c r="T17" s="2">
        <v>2033</v>
      </c>
      <c r="U17" s="2">
        <v>2034</v>
      </c>
      <c r="V17" s="2">
        <v>2035</v>
      </c>
      <c r="W17" s="2">
        <v>2036</v>
      </c>
      <c r="X17" s="2">
        <v>2037</v>
      </c>
      <c r="Y17" s="2">
        <v>2038</v>
      </c>
      <c r="Z17" s="2">
        <v>2039</v>
      </c>
      <c r="AA17" s="2">
        <v>2040</v>
      </c>
      <c r="AB17" s="2">
        <v>2041</v>
      </c>
      <c r="AC17" s="2">
        <v>2042</v>
      </c>
      <c r="AD17" s="2">
        <v>2043</v>
      </c>
      <c r="AE17" s="2">
        <v>2044</v>
      </c>
      <c r="AF17" s="2">
        <v>2045</v>
      </c>
      <c r="AG17" s="2">
        <v>2046</v>
      </c>
      <c r="AH17" s="2">
        <v>2047</v>
      </c>
      <c r="AI17" s="2">
        <v>2048</v>
      </c>
      <c r="AJ17" s="2">
        <v>2049</v>
      </c>
      <c r="AK17" s="2">
        <v>2050</v>
      </c>
      <c r="AL17" s="51"/>
    </row>
    <row r="18" spans="1:38" s="48" customFormat="1" ht="14.25" customHeight="1" x14ac:dyDescent="0.2">
      <c r="A18" s="52"/>
      <c r="B18" s="53" t="s">
        <v>144</v>
      </c>
      <c r="C18" s="53" t="s">
        <v>145</v>
      </c>
      <c r="D18" s="53" t="s">
        <v>146</v>
      </c>
      <c r="E18" s="54">
        <v>58.452713757778859</v>
      </c>
      <c r="F18" s="54">
        <v>58.930653380348893</v>
      </c>
      <c r="G18" s="54">
        <v>59.412851866957681</v>
      </c>
      <c r="H18" s="54">
        <v>59.899105531731962</v>
      </c>
      <c r="I18" s="54">
        <v>60.391396714970888</v>
      </c>
      <c r="J18" s="54">
        <v>60.89113067859315</v>
      </c>
      <c r="K18" s="54">
        <v>61.399301530981063</v>
      </c>
      <c r="L18" s="54">
        <v>61.916742630753653</v>
      </c>
      <c r="M18" s="54">
        <v>62.444324832170579</v>
      </c>
      <c r="N18" s="54">
        <v>62.983021069382318</v>
      </c>
      <c r="O18" s="54">
        <v>63.533828142571423</v>
      </c>
      <c r="P18" s="54">
        <v>64.097589343479115</v>
      </c>
      <c r="Q18" s="54">
        <v>64.674784703503263</v>
      </c>
      <c r="R18" s="54">
        <v>65.267787461630135</v>
      </c>
      <c r="S18" s="54">
        <v>65.876057409560588</v>
      </c>
      <c r="T18" s="54">
        <v>66.498583084383071</v>
      </c>
      <c r="U18" s="54">
        <v>67.134066716104826</v>
      </c>
      <c r="V18" s="54">
        <v>67.781174081691333</v>
      </c>
      <c r="W18" s="54">
        <v>68.438771459316172</v>
      </c>
      <c r="X18" s="54">
        <v>69.106074302935809</v>
      </c>
      <c r="Y18" s="54">
        <v>69.782672691175875</v>
      </c>
      <c r="Z18" s="54">
        <v>70.468448478647304</v>
      </c>
      <c r="AA18" s="54">
        <v>71.163440535325307</v>
      </c>
      <c r="AB18" s="54">
        <v>71.867719113405926</v>
      </c>
      <c r="AC18" s="54">
        <v>72.581307064757013</v>
      </c>
      <c r="AD18" s="54">
        <v>73.304151283192056</v>
      </c>
      <c r="AE18" s="54">
        <v>74.036128609370067</v>
      </c>
      <c r="AF18" s="54">
        <v>74.777066009819549</v>
      </c>
      <c r="AG18" s="54">
        <v>75.526764765228265</v>
      </c>
      <c r="AH18" s="54">
        <v>76.285022545101228</v>
      </c>
      <c r="AI18" s="54">
        <v>77.051652942269058</v>
      </c>
      <c r="AJ18" s="54">
        <v>77.826501585776967</v>
      </c>
      <c r="AK18" s="54">
        <v>78.609457381994375</v>
      </c>
    </row>
    <row r="19" spans="1:38" s="48" customFormat="1" ht="14.25" customHeight="1" x14ac:dyDescent="0.2">
      <c r="A19" s="52"/>
      <c r="B19" s="53" t="s">
        <v>144</v>
      </c>
      <c r="C19" s="53" t="s">
        <v>145</v>
      </c>
      <c r="D19" s="53" t="s">
        <v>147</v>
      </c>
      <c r="E19" s="54">
        <v>1.7641684173496499</v>
      </c>
      <c r="F19" s="54">
        <v>1.78181010673614</v>
      </c>
      <c r="G19" s="54">
        <v>1.7996282038226701</v>
      </c>
      <c r="H19" s="54">
        <v>1.8176244905051999</v>
      </c>
      <c r="I19" s="54">
        <v>1.8358007297233501</v>
      </c>
      <c r="J19" s="54">
        <v>1.8541587412857601</v>
      </c>
      <c r="K19" s="54">
        <v>1.8727003260447299</v>
      </c>
      <c r="L19" s="54">
        <v>1.8914273322434101</v>
      </c>
      <c r="M19" s="54">
        <v>1.91034160812495</v>
      </c>
      <c r="N19" s="54">
        <v>1.9294450208888401</v>
      </c>
      <c r="O19" s="54">
        <v>1.94873946616908</v>
      </c>
      <c r="P19" s="54">
        <v>1.9682268680341799</v>
      </c>
      <c r="Q19" s="54">
        <v>1.98790913159631</v>
      </c>
      <c r="R19" s="54">
        <v>2.0077882283148298</v>
      </c>
      <c r="S19" s="54">
        <v>2.0278661106927598</v>
      </c>
      <c r="T19" s="54">
        <v>2.0481447691458001</v>
      </c>
      <c r="U19" s="54">
        <v>2.0686262130459898</v>
      </c>
      <c r="V19" s="54">
        <v>2.0893124801998799</v>
      </c>
      <c r="W19" s="54">
        <v>2.1102055989358499</v>
      </c>
      <c r="X19" s="54">
        <v>2.1313076544512999</v>
      </c>
      <c r="Y19" s="54">
        <v>2.1526207319436299</v>
      </c>
      <c r="Z19" s="54">
        <v>2.1741469450447499</v>
      </c>
      <c r="AA19" s="54">
        <v>2.1958884168647401</v>
      </c>
      <c r="AB19" s="54">
        <v>2.2178472989481901</v>
      </c>
      <c r="AC19" s="54">
        <v>2.2400257712742002</v>
      </c>
      <c r="AD19" s="54">
        <v>2.2624260233000402</v>
      </c>
      <c r="AE19" s="54">
        <v>2.28505029187383</v>
      </c>
      <c r="AF19" s="54">
        <v>2.3079007948873498</v>
      </c>
      <c r="AG19" s="54">
        <v>2.3309797976232298</v>
      </c>
      <c r="AH19" s="54">
        <v>2.3542895937986099</v>
      </c>
      <c r="AI19" s="54">
        <v>2.3778324960869699</v>
      </c>
      <c r="AJ19" s="54">
        <v>2.40161081716179</v>
      </c>
      <c r="AK19" s="54">
        <v>2.4256269265655699</v>
      </c>
    </row>
    <row r="20" spans="1:38" s="48" customFormat="1" ht="14.25" customHeight="1" x14ac:dyDescent="0.2">
      <c r="A20" s="52"/>
      <c r="B20" s="53" t="s">
        <v>144</v>
      </c>
      <c r="C20" s="53" t="s">
        <v>145</v>
      </c>
      <c r="D20" s="53" t="s">
        <v>148</v>
      </c>
      <c r="E20" s="54">
        <v>6.8569953464598301</v>
      </c>
      <c r="F20" s="54">
        <v>6.9255653000192101</v>
      </c>
      <c r="G20" s="54">
        <v>6.9948209517872399</v>
      </c>
      <c r="H20" s="54">
        <v>7.06476915448083</v>
      </c>
      <c r="I20" s="54">
        <v>7.1354168461204202</v>
      </c>
      <c r="J20" s="54">
        <v>7.2067710215954701</v>
      </c>
      <c r="K20" s="54">
        <v>7.2788387326644601</v>
      </c>
      <c r="L20" s="54">
        <v>7.3516271163894</v>
      </c>
      <c r="M20" s="54">
        <v>7.4251433856576599</v>
      </c>
      <c r="N20" s="54">
        <v>7.4993948197038014</v>
      </c>
      <c r="O20" s="54">
        <v>7.5743887735877404</v>
      </c>
      <c r="P20" s="54">
        <v>7.6501326592384196</v>
      </c>
      <c r="Q20" s="54">
        <v>7.7266339833664803</v>
      </c>
      <c r="R20" s="54">
        <v>7.8039003190297498</v>
      </c>
      <c r="S20" s="54">
        <v>7.8819393245895899</v>
      </c>
      <c r="T20" s="54">
        <v>7.9607587247545508</v>
      </c>
      <c r="U20" s="54">
        <v>8.0403663105803691</v>
      </c>
      <c r="V20" s="54">
        <v>8.12076996790449</v>
      </c>
      <c r="W20" s="54">
        <v>8.2019776678678813</v>
      </c>
      <c r="X20" s="54">
        <v>8.2839974479586989</v>
      </c>
      <c r="Y20" s="54">
        <v>8.3668374214904695</v>
      </c>
      <c r="Z20" s="54">
        <v>8.4505057965584101</v>
      </c>
      <c r="AA20" s="54">
        <v>8.5350108570831011</v>
      </c>
      <c r="AB20" s="54">
        <v>8.62036096281048</v>
      </c>
      <c r="AC20" s="54">
        <v>8.70656456826819</v>
      </c>
      <c r="AD20" s="54">
        <v>8.7936302132873987</v>
      </c>
      <c r="AE20" s="54">
        <v>8.8815665230028102</v>
      </c>
      <c r="AF20" s="54">
        <v>8.9703821888963109</v>
      </c>
      <c r="AG20" s="54">
        <v>9.0600860067096605</v>
      </c>
      <c r="AH20" s="54">
        <v>9.1506868669663195</v>
      </c>
      <c r="AI20" s="54">
        <v>9.2421937360151087</v>
      </c>
      <c r="AJ20" s="54">
        <v>9.3346156749865514</v>
      </c>
      <c r="AK20" s="54">
        <v>9.4279618303146897</v>
      </c>
    </row>
    <row r="21" spans="1:38" s="48" customFormat="1" ht="14.25" customHeight="1" x14ac:dyDescent="0.2">
      <c r="A21" s="52"/>
      <c r="B21" s="53" t="s">
        <v>144</v>
      </c>
      <c r="C21" s="53" t="s">
        <v>145</v>
      </c>
      <c r="D21" s="53" t="s">
        <v>149</v>
      </c>
      <c r="E21" s="54">
        <v>1.8848428191098999E-4</v>
      </c>
      <c r="F21" s="54">
        <v>2.0005456192993441E-4</v>
      </c>
      <c r="G21" s="54">
        <v>2.1095222996520271E-4</v>
      </c>
      <c r="H21" s="54">
        <v>2.2076474212760761E-4</v>
      </c>
      <c r="I21" s="54">
        <v>2.2926547357159679E-4</v>
      </c>
      <c r="J21" s="54">
        <v>2.363960347891389E-4</v>
      </c>
      <c r="K21" s="54">
        <v>2.4221676381045389E-4</v>
      </c>
      <c r="L21" s="54">
        <v>2.4686146699444623E-4</v>
      </c>
      <c r="M21" s="54">
        <v>2.5051421172945962E-4</v>
      </c>
      <c r="N21" s="54">
        <v>2.5340336712867151E-4</v>
      </c>
      <c r="O21" s="54">
        <v>2.5579764954800549E-4</v>
      </c>
      <c r="P21" s="54">
        <v>2.5799073079630502E-4</v>
      </c>
      <c r="Q21" s="54">
        <v>2.6026835191844759E-4</v>
      </c>
      <c r="R21" s="54">
        <v>2.628615692783691E-4</v>
      </c>
      <c r="S21" s="54">
        <v>2.6590019409153718E-4</v>
      </c>
      <c r="T21" s="54">
        <v>2.693868004393605E-4</v>
      </c>
      <c r="U21" s="54">
        <v>2.7320696358842261E-4</v>
      </c>
      <c r="V21" s="54">
        <v>2.7717460270272631E-4</v>
      </c>
      <c r="W21" s="54">
        <v>2.8109263430741219E-4</v>
      </c>
      <c r="X21" s="54">
        <v>2.8480328383684322E-4</v>
      </c>
      <c r="Y21" s="54">
        <v>2.8821346997471729E-4</v>
      </c>
      <c r="Z21" s="54">
        <v>2.9129725239147001E-4</v>
      </c>
      <c r="AA21" s="54">
        <v>2.9408564536541191E-4</v>
      </c>
      <c r="AB21" s="54">
        <v>2.966520759951879E-4</v>
      </c>
      <c r="AC21" s="54">
        <v>2.9909662797431431E-4</v>
      </c>
      <c r="AD21" s="54">
        <v>3.0152954824843502E-4</v>
      </c>
      <c r="AE21" s="54">
        <v>3.0405456344570578E-4</v>
      </c>
      <c r="AF21" s="54">
        <v>3.0675357471744182E-4</v>
      </c>
      <c r="AG21" s="54">
        <v>3.0967507446656028E-4</v>
      </c>
      <c r="AH21" s="54">
        <v>3.1282859830077179E-4</v>
      </c>
      <c r="AI21" s="54">
        <v>3.1618652759094959E-4</v>
      </c>
      <c r="AJ21" s="54">
        <v>3.1969286805740309E-4</v>
      </c>
      <c r="AK21" s="54">
        <v>3.232768678149699E-4</v>
      </c>
    </row>
    <row r="22" spans="1:38" s="48" customFormat="1" ht="14.25" customHeight="1" x14ac:dyDescent="0.2">
      <c r="A22" s="52"/>
      <c r="B22" s="53" t="s">
        <v>144</v>
      </c>
      <c r="C22" s="53" t="s">
        <v>145</v>
      </c>
      <c r="D22" s="53" t="s">
        <v>150</v>
      </c>
      <c r="E22" s="54">
        <v>5.3089729373865602</v>
      </c>
      <c r="F22" s="54">
        <v>5.3620625465772296</v>
      </c>
      <c r="G22" s="54">
        <v>5.4156830565041112</v>
      </c>
      <c r="H22" s="54">
        <v>5.4698397654642301</v>
      </c>
      <c r="I22" s="54">
        <v>5.5245380570581508</v>
      </c>
      <c r="J22" s="54">
        <v>5.5797833148864298</v>
      </c>
      <c r="K22" s="54">
        <v>5.6355810647221807</v>
      </c>
      <c r="L22" s="54">
        <v>5.6919367849476599</v>
      </c>
      <c r="M22" s="54">
        <v>5.7488560676831701</v>
      </c>
      <c r="N22" s="54">
        <v>5.8063445524398603</v>
      </c>
      <c r="O22" s="54">
        <v>5.8644079450760707</v>
      </c>
      <c r="P22" s="54">
        <v>5.923051979884649</v>
      </c>
      <c r="Q22" s="54">
        <v>5.9822824669838104</v>
      </c>
      <c r="R22" s="54">
        <v>6.0421052544044391</v>
      </c>
      <c r="S22" s="54">
        <v>6.1025263133936383</v>
      </c>
      <c r="T22" s="54">
        <v>6.1635515678076596</v>
      </c>
      <c r="U22" s="54">
        <v>6.2251870836752996</v>
      </c>
      <c r="V22" s="54">
        <v>6.2874389554598702</v>
      </c>
      <c r="W22" s="54">
        <v>6.3503133534500407</v>
      </c>
      <c r="X22" s="54">
        <v>6.4138164953253298</v>
      </c>
      <c r="Y22" s="54">
        <v>6.4779546651124491</v>
      </c>
      <c r="Z22" s="54">
        <v>6.5427342226634702</v>
      </c>
      <c r="AA22" s="54">
        <v>6.6081615752213096</v>
      </c>
      <c r="AB22" s="54">
        <v>6.6742431963760787</v>
      </c>
      <c r="AC22" s="54">
        <v>6.7409856355432503</v>
      </c>
      <c r="AD22" s="54">
        <v>6.8083955084854804</v>
      </c>
      <c r="AE22" s="54">
        <v>6.8764794688781103</v>
      </c>
      <c r="AF22" s="54">
        <v>6.9452442746563499</v>
      </c>
      <c r="AG22" s="54">
        <v>7.0146967216680904</v>
      </c>
      <c r="AH22" s="54">
        <v>7.0848436910647496</v>
      </c>
      <c r="AI22" s="54">
        <v>7.1556921493012799</v>
      </c>
      <c r="AJ22" s="54">
        <v>7.2272490817889699</v>
      </c>
      <c r="AK22" s="54">
        <v>7.2995215781989806</v>
      </c>
    </row>
    <row r="23" spans="1:38" s="48" customFormat="1" ht="14.25" customHeight="1" x14ac:dyDescent="0.2">
      <c r="A23" s="52"/>
      <c r="B23" s="53" t="s">
        <v>144</v>
      </c>
      <c r="C23" s="53" t="s">
        <v>145</v>
      </c>
      <c r="D23" s="53" t="s">
        <v>151</v>
      </c>
      <c r="E23" s="54">
        <v>2.1563202133453498</v>
      </c>
      <c r="F23" s="54">
        <v>2.1778834102658098</v>
      </c>
      <c r="G23" s="54">
        <v>2.1996622450319401</v>
      </c>
      <c r="H23" s="54">
        <v>2.2216588691883299</v>
      </c>
      <c r="I23" s="54">
        <v>2.24387546271408</v>
      </c>
      <c r="J23" s="54">
        <v>2.2663142150664601</v>
      </c>
      <c r="K23" s="54">
        <v>2.2889773536154201</v>
      </c>
      <c r="L23" s="54">
        <v>2.3118671246872502</v>
      </c>
      <c r="M23" s="54">
        <v>2.3349858030427502</v>
      </c>
      <c r="N23" s="54">
        <v>2.3583356539645499</v>
      </c>
      <c r="O23" s="54">
        <v>2.38191901856064</v>
      </c>
      <c r="P23" s="54">
        <v>2.4057382000263301</v>
      </c>
      <c r="Q23" s="54">
        <v>2.4297955868604602</v>
      </c>
      <c r="R23" s="54">
        <v>2.4540935391273599</v>
      </c>
      <c r="S23" s="54">
        <v>2.4786344737603798</v>
      </c>
      <c r="T23" s="54">
        <v>2.5034208266492102</v>
      </c>
      <c r="U23" s="54">
        <v>2.5284550336835401</v>
      </c>
      <c r="V23" s="54">
        <v>2.5537395781439098</v>
      </c>
      <c r="W23" s="54">
        <v>2.5792769812235399</v>
      </c>
      <c r="X23" s="54">
        <v>2.6050697451593101</v>
      </c>
      <c r="Y23" s="54">
        <v>2.6311204480134598</v>
      </c>
      <c r="Z23" s="54">
        <v>2.6574316488918899</v>
      </c>
      <c r="AA23" s="54">
        <v>2.6840059637695202</v>
      </c>
      <c r="AB23" s="54">
        <v>2.7108460275776101</v>
      </c>
      <c r="AC23" s="54">
        <v>2.7379544847255901</v>
      </c>
      <c r="AD23" s="54">
        <v>2.7653340270137399</v>
      </c>
      <c r="AE23" s="54">
        <v>2.7929873651986798</v>
      </c>
      <c r="AF23" s="54">
        <v>2.8209172479497102</v>
      </c>
      <c r="AG23" s="54">
        <v>2.84912641445796</v>
      </c>
      <c r="AH23" s="54">
        <v>2.8776176797399202</v>
      </c>
      <c r="AI23" s="54">
        <v>2.9063938588120801</v>
      </c>
      <c r="AJ23" s="54">
        <v>2.9354577951254401</v>
      </c>
      <c r="AK23" s="54">
        <v>2.9648123700436799</v>
      </c>
    </row>
    <row r="24" spans="1:38" s="48" customFormat="1" ht="14.25" customHeight="1" x14ac:dyDescent="0.2">
      <c r="A24" s="52"/>
      <c r="B24" s="53" t="s">
        <v>144</v>
      </c>
      <c r="C24" s="53" t="s">
        <v>152</v>
      </c>
      <c r="D24" s="53" t="s">
        <v>146</v>
      </c>
      <c r="E24" s="54">
        <v>74.691134228799271</v>
      </c>
      <c r="F24" s="54">
        <v>75.221441280874984</v>
      </c>
      <c r="G24" s="54">
        <v>75.755513507548685</v>
      </c>
      <c r="H24" s="54">
        <v>76.293377656216109</v>
      </c>
      <c r="I24" s="54">
        <v>76.835060644880073</v>
      </c>
      <c r="J24" s="54">
        <v>77.38058957162859</v>
      </c>
      <c r="K24" s="54">
        <v>77.929991762025779</v>
      </c>
      <c r="L24" s="54">
        <v>78.483294702764638</v>
      </c>
      <c r="M24" s="54">
        <v>79.040526098536091</v>
      </c>
      <c r="N24" s="54">
        <v>79.601713834116239</v>
      </c>
      <c r="O24" s="54">
        <v>80.166885993322822</v>
      </c>
      <c r="P24" s="54">
        <v>80.736070887449642</v>
      </c>
      <c r="Q24" s="54">
        <v>81.309296988919343</v>
      </c>
      <c r="R24" s="54">
        <v>81.886592997630714</v>
      </c>
      <c r="S24" s="54">
        <v>82.467987803045901</v>
      </c>
      <c r="T24" s="54">
        <v>83.053510522103153</v>
      </c>
      <c r="U24" s="54">
        <v>83.643190451825959</v>
      </c>
      <c r="V24" s="54">
        <v>84.237057097757457</v>
      </c>
      <c r="W24" s="54">
        <v>84.835140202395166</v>
      </c>
      <c r="X24" s="54">
        <v>85.437469697799955</v>
      </c>
      <c r="Y24" s="54">
        <v>86.044075734030585</v>
      </c>
      <c r="Z24" s="54">
        <v>86.654988669665514</v>
      </c>
      <c r="AA24" s="54">
        <v>87.270239090759404</v>
      </c>
      <c r="AB24" s="54">
        <v>87.889857791886541</v>
      </c>
      <c r="AC24" s="54">
        <v>88.51387577614102</v>
      </c>
      <c r="AD24" s="54">
        <v>89.14232430252747</v>
      </c>
      <c r="AE24" s="54">
        <v>89.775234800657643</v>
      </c>
      <c r="AF24" s="54">
        <v>90.412638965531997</v>
      </c>
      <c r="AG24" s="54">
        <v>91.054568710148942</v>
      </c>
      <c r="AH24" s="54">
        <v>91.701056146548424</v>
      </c>
      <c r="AI24" s="54">
        <v>92.352133642680982</v>
      </c>
      <c r="AJ24" s="54">
        <v>93.007833793973262</v>
      </c>
      <c r="AK24" s="54">
        <v>93.668189413849845</v>
      </c>
    </row>
    <row r="25" spans="1:38" s="48" customFormat="1" ht="14.25" customHeight="1" x14ac:dyDescent="0.2">
      <c r="A25" s="52"/>
      <c r="B25" s="53" t="s">
        <v>144</v>
      </c>
      <c r="C25" s="53" t="s">
        <v>152</v>
      </c>
      <c r="D25" s="53" t="s">
        <v>147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</row>
    <row r="26" spans="1:38" s="48" customFormat="1" ht="14.25" customHeight="1" x14ac:dyDescent="0.2">
      <c r="A26" s="52"/>
      <c r="B26" s="53" t="s">
        <v>144</v>
      </c>
      <c r="C26" s="53" t="s">
        <v>152</v>
      </c>
      <c r="D26" s="53" t="s">
        <v>148</v>
      </c>
      <c r="E26" s="54">
        <v>3.6829101484188</v>
      </c>
      <c r="F26" s="54">
        <v>3.6829101484188</v>
      </c>
      <c r="G26" s="54">
        <v>3.6829101484188</v>
      </c>
      <c r="H26" s="54">
        <v>3.6829101484188</v>
      </c>
      <c r="I26" s="54">
        <v>3.6829101484188</v>
      </c>
      <c r="J26" s="54">
        <v>3.6829101484188</v>
      </c>
      <c r="K26" s="54">
        <v>3.6829101484188</v>
      </c>
      <c r="L26" s="54">
        <v>3.6829101484188</v>
      </c>
      <c r="M26" s="54">
        <v>3.6829101484188</v>
      </c>
      <c r="N26" s="54">
        <v>3.6829101484188</v>
      </c>
      <c r="O26" s="54">
        <v>3.6829101484188</v>
      </c>
      <c r="P26" s="54">
        <v>3.6829101484188</v>
      </c>
      <c r="Q26" s="54">
        <v>3.6829101484188</v>
      </c>
      <c r="R26" s="54">
        <v>3.6829101484188</v>
      </c>
      <c r="S26" s="54">
        <v>3.6829101484188</v>
      </c>
      <c r="T26" s="54">
        <v>3.6829101484188</v>
      </c>
      <c r="U26" s="54">
        <v>3.6829101484188</v>
      </c>
      <c r="V26" s="54">
        <v>3.6829101484188</v>
      </c>
      <c r="W26" s="54">
        <v>3.6829101484188</v>
      </c>
      <c r="X26" s="54">
        <v>3.6829101484188</v>
      </c>
      <c r="Y26" s="54">
        <v>3.6829101484188</v>
      </c>
      <c r="Z26" s="54">
        <v>3.6829101484188</v>
      </c>
      <c r="AA26" s="54">
        <v>3.6829101484188</v>
      </c>
      <c r="AB26" s="54">
        <v>3.6829101484188</v>
      </c>
      <c r="AC26" s="54">
        <v>3.6829101484188</v>
      </c>
      <c r="AD26" s="54">
        <v>3.6829101484188</v>
      </c>
      <c r="AE26" s="54">
        <v>3.6829101484188</v>
      </c>
      <c r="AF26" s="54">
        <v>3.6829101484188</v>
      </c>
      <c r="AG26" s="54">
        <v>3.6829101484188</v>
      </c>
      <c r="AH26" s="54">
        <v>3.6829101484188</v>
      </c>
      <c r="AI26" s="54">
        <v>3.6829101484188</v>
      </c>
      <c r="AJ26" s="54">
        <v>3.6829101484188</v>
      </c>
      <c r="AK26" s="54">
        <v>3.6829101484188</v>
      </c>
    </row>
    <row r="27" spans="1:38" s="48" customFormat="1" ht="14.25" customHeight="1" x14ac:dyDescent="0.2">
      <c r="A27" s="52"/>
      <c r="B27" s="53" t="s">
        <v>144</v>
      </c>
      <c r="C27" s="53" t="s">
        <v>152</v>
      </c>
      <c r="D27" s="53" t="s">
        <v>153</v>
      </c>
      <c r="E27" s="54">
        <v>7.9036159657267806</v>
      </c>
      <c r="F27" s="54">
        <v>7.9581509200170899</v>
      </c>
      <c r="G27" s="54">
        <v>8.0130621576563996</v>
      </c>
      <c r="H27" s="54">
        <v>8.0683522851414615</v>
      </c>
      <c r="I27" s="54">
        <v>8.1240239184471896</v>
      </c>
      <c r="J27" s="54">
        <v>8.180079683026678</v>
      </c>
      <c r="K27" s="54">
        <v>8.2365222327675305</v>
      </c>
      <c r="L27" s="54">
        <v>8.2933542310355097</v>
      </c>
      <c r="M27" s="54">
        <v>8.3505783791090717</v>
      </c>
      <c r="N27" s="54">
        <v>8.4081973687884908</v>
      </c>
      <c r="O27" s="54">
        <v>8.4662139297867292</v>
      </c>
      <c r="P27" s="54">
        <v>8.5246308107730897</v>
      </c>
      <c r="Q27" s="54">
        <v>8.5834507604168699</v>
      </c>
      <c r="R27" s="54">
        <v>8.6426765747782195</v>
      </c>
      <c r="S27" s="54">
        <v>8.7023110404391186</v>
      </c>
      <c r="T27" s="54">
        <v>8.7623569818942286</v>
      </c>
      <c r="U27" s="54">
        <v>8.8228172520727206</v>
      </c>
      <c r="V27" s="54">
        <v>8.8836946849474199</v>
      </c>
      <c r="W27" s="54">
        <v>8.9449921808383515</v>
      </c>
      <c r="X27" s="54">
        <v>9.0067126305873586</v>
      </c>
      <c r="Y27" s="54">
        <v>9.068858943992641</v>
      </c>
      <c r="Z27" s="54">
        <v>9.1314340687650599</v>
      </c>
      <c r="AA27" s="54">
        <v>9.19444096209366</v>
      </c>
      <c r="AB27" s="54">
        <v>9.2578826096019906</v>
      </c>
      <c r="AC27" s="54">
        <v>9.321761996913601</v>
      </c>
      <c r="AD27" s="54">
        <v>9.3860821570428907</v>
      </c>
      <c r="AE27" s="54">
        <v>9.4508461230042595</v>
      </c>
      <c r="AF27" s="54">
        <v>9.5160569657247898</v>
      </c>
      <c r="AG27" s="54">
        <v>9.5817177561315603</v>
      </c>
      <c r="AH27" s="54">
        <v>9.647831603064331</v>
      </c>
      <c r="AI27" s="54">
        <v>9.7144016437973697</v>
      </c>
      <c r="AJ27" s="54">
        <v>9.7814310156049498</v>
      </c>
      <c r="AK27" s="54">
        <v>9.8489228936740201</v>
      </c>
    </row>
    <row r="28" spans="1:38" s="48" customFormat="1" ht="14.25" customHeight="1" x14ac:dyDescent="0.2">
      <c r="A28" s="52"/>
      <c r="B28" s="53" t="s">
        <v>144</v>
      </c>
      <c r="C28" s="53" t="s">
        <v>152</v>
      </c>
      <c r="D28" s="53" t="s">
        <v>154</v>
      </c>
      <c r="E28" s="54">
        <v>7.0629237642599998</v>
      </c>
      <c r="F28" s="54">
        <v>7.0629237642599998</v>
      </c>
      <c r="G28" s="54">
        <v>7.0629237642599998</v>
      </c>
      <c r="H28" s="54">
        <v>7.0629237642599998</v>
      </c>
      <c r="I28" s="54">
        <v>7.0629237642599998</v>
      </c>
      <c r="J28" s="54">
        <v>7.0629237642599998</v>
      </c>
      <c r="K28" s="54">
        <v>7.0629237642599998</v>
      </c>
      <c r="L28" s="54">
        <v>7.0629237642599998</v>
      </c>
      <c r="M28" s="54">
        <v>7.0629237642599998</v>
      </c>
      <c r="N28" s="54">
        <v>7.0629237642599998</v>
      </c>
      <c r="O28" s="54">
        <v>7.0629237642599998</v>
      </c>
      <c r="P28" s="54">
        <v>7.0629237642599998</v>
      </c>
      <c r="Q28" s="54">
        <v>7.0629237642599998</v>
      </c>
      <c r="R28" s="54">
        <v>7.0629237642599998</v>
      </c>
      <c r="S28" s="54">
        <v>7.0629237642599998</v>
      </c>
      <c r="T28" s="54">
        <v>7.0629237642599998</v>
      </c>
      <c r="U28" s="54">
        <v>7.0629237642599998</v>
      </c>
      <c r="V28" s="54">
        <v>7.0629237642599998</v>
      </c>
      <c r="W28" s="54">
        <v>7.0629237642599998</v>
      </c>
      <c r="X28" s="54">
        <v>7.0629237642599998</v>
      </c>
      <c r="Y28" s="54">
        <v>7.0629237642599998</v>
      </c>
      <c r="Z28" s="54">
        <v>7.0629237642599998</v>
      </c>
      <c r="AA28" s="54">
        <v>7.0629237642599998</v>
      </c>
      <c r="AB28" s="54">
        <v>7.0629237642599998</v>
      </c>
      <c r="AC28" s="54">
        <v>7.0629237642599998</v>
      </c>
      <c r="AD28" s="54">
        <v>7.0629237642599998</v>
      </c>
      <c r="AE28" s="54">
        <v>7.0629237642599998</v>
      </c>
      <c r="AF28" s="54">
        <v>7.0629237642599998</v>
      </c>
      <c r="AG28" s="54">
        <v>7.0629237642599998</v>
      </c>
      <c r="AH28" s="54">
        <v>7.0629237642599998</v>
      </c>
      <c r="AI28" s="54">
        <v>7.0629237642599998</v>
      </c>
      <c r="AJ28" s="54">
        <v>7.0629237642599998</v>
      </c>
      <c r="AK28" s="54">
        <v>7.0629237642599998</v>
      </c>
    </row>
    <row r="29" spans="1:38" s="48" customFormat="1" ht="14.25" customHeight="1" x14ac:dyDescent="0.2">
      <c r="A29" s="52"/>
      <c r="B29" s="53" t="s">
        <v>144</v>
      </c>
      <c r="C29" s="53" t="s">
        <v>152</v>
      </c>
      <c r="D29" s="53" t="s">
        <v>150</v>
      </c>
      <c r="E29" s="54">
        <v>16.949037433115969</v>
      </c>
      <c r="F29" s="54">
        <v>17.096494053412801</v>
      </c>
      <c r="G29" s="54">
        <v>17.245233562975471</v>
      </c>
      <c r="H29" s="54">
        <v>17.39526707969739</v>
      </c>
      <c r="I29" s="54">
        <v>17.546605911035371</v>
      </c>
      <c r="J29" s="54">
        <v>17.69926137392439</v>
      </c>
      <c r="K29" s="54">
        <v>17.85324495590649</v>
      </c>
      <c r="L29" s="54">
        <v>18.008568182436392</v>
      </c>
      <c r="M29" s="54">
        <v>18.1652427400977</v>
      </c>
      <c r="N29" s="54">
        <v>18.323280343908539</v>
      </c>
      <c r="O29" s="54">
        <v>18.482692888972259</v>
      </c>
      <c r="P29" s="54">
        <v>18.643492308304889</v>
      </c>
      <c r="Q29" s="54">
        <v>18.80569069605135</v>
      </c>
      <c r="R29" s="54">
        <v>18.969300203225579</v>
      </c>
      <c r="S29" s="54">
        <v>19.134333113535899</v>
      </c>
      <c r="T29" s="54">
        <v>19.3008018149505</v>
      </c>
      <c r="U29" s="54">
        <v>19.46871879021927</v>
      </c>
      <c r="V29" s="54">
        <v>19.638096635830141</v>
      </c>
      <c r="W29" s="54">
        <v>19.80894809044359</v>
      </c>
      <c r="X29" s="54">
        <v>19.981285930632779</v>
      </c>
      <c r="Y29" s="54">
        <v>20.15512312253427</v>
      </c>
      <c r="Z29" s="54">
        <v>20.330472689153641</v>
      </c>
      <c r="AA29" s="54">
        <v>20.507347805147191</v>
      </c>
      <c r="AB29" s="54">
        <v>20.685761730474749</v>
      </c>
      <c r="AC29" s="54">
        <v>20.865727857790532</v>
      </c>
      <c r="AD29" s="54">
        <v>21.047259684008608</v>
      </c>
      <c r="AE29" s="54">
        <v>21.23037083873745</v>
      </c>
      <c r="AF29" s="54">
        <v>21.415075065323549</v>
      </c>
      <c r="AG29" s="54">
        <v>21.601386220851449</v>
      </c>
      <c r="AH29" s="54">
        <v>21.789318276143732</v>
      </c>
      <c r="AI29" s="54">
        <v>21.978885363151861</v>
      </c>
      <c r="AJ29" s="54">
        <v>22.170101661218158</v>
      </c>
      <c r="AK29" s="54">
        <v>22.362981539248349</v>
      </c>
    </row>
    <row r="30" spans="1:38" s="48" customFormat="1" ht="14.25" customHeight="1" x14ac:dyDescent="0.2">
      <c r="A30" s="52"/>
      <c r="B30" s="53" t="s">
        <v>144</v>
      </c>
      <c r="C30" s="53" t="s">
        <v>152</v>
      </c>
      <c r="D30" s="53" t="s">
        <v>155</v>
      </c>
      <c r="E30" s="54">
        <v>1.4248724420034</v>
      </c>
      <c r="F30" s="54">
        <v>1.4248724420034</v>
      </c>
      <c r="G30" s="54">
        <v>1.4248724420034</v>
      </c>
      <c r="H30" s="54">
        <v>1.4248724420034</v>
      </c>
      <c r="I30" s="54">
        <v>1.4248724420034</v>
      </c>
      <c r="J30" s="54">
        <v>1.4248724420034</v>
      </c>
      <c r="K30" s="54">
        <v>1.4248724420034</v>
      </c>
      <c r="L30" s="54">
        <v>1.4248724420034</v>
      </c>
      <c r="M30" s="54">
        <v>1.4248724420034</v>
      </c>
      <c r="N30" s="54">
        <v>1.4248724420034</v>
      </c>
      <c r="O30" s="54">
        <v>1.4248724420034</v>
      </c>
      <c r="P30" s="54">
        <v>1.4248724420034</v>
      </c>
      <c r="Q30" s="54">
        <v>1.4248724420034</v>
      </c>
      <c r="R30" s="54">
        <v>1.4248724420034</v>
      </c>
      <c r="S30" s="54">
        <v>1.4248724420034</v>
      </c>
      <c r="T30" s="54">
        <v>1.4248724420034</v>
      </c>
      <c r="U30" s="54">
        <v>1.4248724420034</v>
      </c>
      <c r="V30" s="54">
        <v>1.4248724420034</v>
      </c>
      <c r="W30" s="54">
        <v>1.4248724420034</v>
      </c>
      <c r="X30" s="54">
        <v>1.4248724420034</v>
      </c>
      <c r="Y30" s="54">
        <v>1.4248724420034</v>
      </c>
      <c r="Z30" s="54">
        <v>1.4248724420034</v>
      </c>
      <c r="AA30" s="54">
        <v>1.4248724420034</v>
      </c>
      <c r="AB30" s="54">
        <v>1.4248724420034</v>
      </c>
      <c r="AC30" s="54">
        <v>1.4248724420034</v>
      </c>
      <c r="AD30" s="54">
        <v>1.4248724420034</v>
      </c>
      <c r="AE30" s="54">
        <v>1.4248724420034</v>
      </c>
      <c r="AF30" s="54">
        <v>1.4248724420034</v>
      </c>
      <c r="AG30" s="54">
        <v>1.4248724420034</v>
      </c>
      <c r="AH30" s="54">
        <v>1.4248724420034</v>
      </c>
      <c r="AI30" s="54">
        <v>1.4248724420034</v>
      </c>
      <c r="AJ30" s="54">
        <v>1.4248724420034</v>
      </c>
      <c r="AK30" s="54">
        <v>1.4248724420034</v>
      </c>
    </row>
    <row r="31" spans="1:38" s="48" customFormat="1" ht="14.25" customHeight="1" x14ac:dyDescent="0.2">
      <c r="A31" s="52"/>
      <c r="B31" s="53" t="s">
        <v>144</v>
      </c>
      <c r="C31" s="53" t="s">
        <v>152</v>
      </c>
      <c r="D31" s="53" t="s">
        <v>151</v>
      </c>
      <c r="E31" s="54">
        <v>0.81917927676000002</v>
      </c>
      <c r="F31" s="54">
        <v>0.81917927676000002</v>
      </c>
      <c r="G31" s="54">
        <v>0.81917927676000002</v>
      </c>
      <c r="H31" s="54">
        <v>0.81917927676000002</v>
      </c>
      <c r="I31" s="54">
        <v>0.81917927676000002</v>
      </c>
      <c r="J31" s="54">
        <v>0.81917927676000002</v>
      </c>
      <c r="K31" s="54">
        <v>0.81917927676000002</v>
      </c>
      <c r="L31" s="54">
        <v>0.81917927676000002</v>
      </c>
      <c r="M31" s="54">
        <v>0.81917927676000002</v>
      </c>
      <c r="N31" s="54">
        <v>0.81917927676000002</v>
      </c>
      <c r="O31" s="54">
        <v>0.81917927676000002</v>
      </c>
      <c r="P31" s="54">
        <v>0.81917927676000002</v>
      </c>
      <c r="Q31" s="54">
        <v>0.81917927676000002</v>
      </c>
      <c r="R31" s="54">
        <v>0.81917927676000002</v>
      </c>
      <c r="S31" s="54">
        <v>0.81917927676000002</v>
      </c>
      <c r="T31" s="54">
        <v>0.81917927676000002</v>
      </c>
      <c r="U31" s="54">
        <v>0.81917927676000002</v>
      </c>
      <c r="V31" s="54">
        <v>0.81917927676000002</v>
      </c>
      <c r="W31" s="54">
        <v>0.81917927676000002</v>
      </c>
      <c r="X31" s="54">
        <v>0.81917927676000002</v>
      </c>
      <c r="Y31" s="54">
        <v>0.81917927676000002</v>
      </c>
      <c r="Z31" s="54">
        <v>0.81917927676000002</v>
      </c>
      <c r="AA31" s="54">
        <v>0.81917927676000002</v>
      </c>
      <c r="AB31" s="54">
        <v>0.81917927676000002</v>
      </c>
      <c r="AC31" s="54">
        <v>0.81917927676000002</v>
      </c>
      <c r="AD31" s="54">
        <v>0.81917927676000002</v>
      </c>
      <c r="AE31" s="54">
        <v>0.81917927676000002</v>
      </c>
      <c r="AF31" s="54">
        <v>0.81917927676000002</v>
      </c>
      <c r="AG31" s="54">
        <v>0.81917927676000002</v>
      </c>
      <c r="AH31" s="54">
        <v>0.81917927676000002</v>
      </c>
      <c r="AI31" s="54">
        <v>0.81917927676000002</v>
      </c>
      <c r="AJ31" s="54">
        <v>0.81917927676000002</v>
      </c>
      <c r="AK31" s="54">
        <v>0.81917927676000002</v>
      </c>
    </row>
    <row r="32" spans="1:38" s="48" customFormat="1" ht="14.25" customHeight="1" x14ac:dyDescent="0.2">
      <c r="A32" s="52"/>
      <c r="B32" s="53" t="s">
        <v>144</v>
      </c>
      <c r="C32" s="64" t="s">
        <v>156</v>
      </c>
      <c r="D32" s="64" t="s">
        <v>157</v>
      </c>
      <c r="E32" s="54">
        <v>7.5363633697119301</v>
      </c>
      <c r="F32" s="54">
        <v>7.6102197346761304</v>
      </c>
      <c r="G32" s="54">
        <v>7.6847998811360396</v>
      </c>
      <c r="H32" s="54">
        <v>7.7601109271973296</v>
      </c>
      <c r="I32" s="54">
        <v>7.8361600099220086</v>
      </c>
      <c r="J32" s="54">
        <v>7.9129543801101301</v>
      </c>
      <c r="K32" s="54">
        <v>7.9905013359525903</v>
      </c>
      <c r="L32" s="54">
        <v>8.0688082419874796</v>
      </c>
      <c r="M32" s="54">
        <v>8.1478825670127595</v>
      </c>
      <c r="N32" s="54">
        <v>8.2277318177390715</v>
      </c>
      <c r="O32" s="54">
        <v>8.3083635861805796</v>
      </c>
      <c r="P32" s="54">
        <v>8.3897855496549898</v>
      </c>
      <c r="Q32" s="54">
        <v>8.4720054518271901</v>
      </c>
      <c r="R32" s="54">
        <v>8.5550311027092594</v>
      </c>
      <c r="S32" s="54">
        <v>8.6388704070949789</v>
      </c>
      <c r="T32" s="54">
        <v>8.7235313361253208</v>
      </c>
      <c r="U32" s="54">
        <v>8.8090219462447799</v>
      </c>
      <c r="V32" s="54">
        <v>8.8953503602450503</v>
      </c>
      <c r="W32" s="54">
        <v>8.9825247956995202</v>
      </c>
      <c r="X32" s="54">
        <v>9.0705535365287702</v>
      </c>
      <c r="Y32" s="54">
        <v>9.1594449614350797</v>
      </c>
      <c r="Z32" s="54">
        <v>9.2492075154679192</v>
      </c>
      <c r="AA32" s="54">
        <v>9.3398497574148003</v>
      </c>
      <c r="AB32" s="54">
        <v>9.4313802839759102</v>
      </c>
      <c r="AC32" s="54">
        <v>9.523807805589481</v>
      </c>
      <c r="AD32" s="54">
        <v>9.6171411274754401</v>
      </c>
      <c r="AE32" s="54">
        <v>9.71138911172274</v>
      </c>
      <c r="AF32" s="54">
        <v>9.8065607246801996</v>
      </c>
      <c r="AG32" s="54">
        <v>9.9026650180001692</v>
      </c>
      <c r="AH32" s="54">
        <v>9.9997111286385287</v>
      </c>
      <c r="AI32" s="54">
        <v>10.09770829781103</v>
      </c>
      <c r="AJ32" s="54">
        <v>10.19666584255878</v>
      </c>
      <c r="AK32" s="54">
        <v>10.296593165226421</v>
      </c>
    </row>
    <row r="33" spans="1:37" s="48" customFormat="1" ht="14.25" customHeight="1" x14ac:dyDescent="0.2">
      <c r="A33" s="52"/>
      <c r="B33" s="53" t="s">
        <v>144</v>
      </c>
      <c r="C33" s="64" t="s">
        <v>156</v>
      </c>
      <c r="D33" s="64" t="s">
        <v>146</v>
      </c>
      <c r="E33" s="54">
        <v>126.576491392845</v>
      </c>
      <c r="F33" s="54">
        <v>127.47518445946049</v>
      </c>
      <c r="G33" s="54">
        <v>128.38025832490169</v>
      </c>
      <c r="H33" s="54">
        <v>129.2917581052578</v>
      </c>
      <c r="I33" s="54">
        <v>130.20972958008991</v>
      </c>
      <c r="J33" s="54">
        <v>131.1342187185225</v>
      </c>
      <c r="K33" s="54">
        <v>132.06527167924349</v>
      </c>
      <c r="L33" s="54">
        <v>133.00293509484931</v>
      </c>
      <c r="M33" s="54">
        <v>133.94725588228141</v>
      </c>
      <c r="N33" s="54">
        <v>134.89828143238981</v>
      </c>
      <c r="O33" s="54">
        <v>135.85605923080621</v>
      </c>
      <c r="P33" s="54">
        <v>136.8206372370708</v>
      </c>
      <c r="Q33" s="54">
        <v>137.7920637898506</v>
      </c>
      <c r="R33" s="54">
        <v>138.77038741737601</v>
      </c>
      <c r="S33" s="54">
        <v>139.75565721656761</v>
      </c>
      <c r="T33" s="54">
        <v>140.74792237912769</v>
      </c>
      <c r="U33" s="54">
        <v>141.74723257066711</v>
      </c>
      <c r="V33" s="54">
        <v>142.75363793070511</v>
      </c>
      <c r="W33" s="54">
        <v>143.7671887883244</v>
      </c>
      <c r="X33" s="54">
        <v>144.78793585173449</v>
      </c>
      <c r="Y33" s="54">
        <v>145.81593011349</v>
      </c>
      <c r="Z33" s="54">
        <v>146.8512232296174</v>
      </c>
      <c r="AA33" s="54">
        <v>147.89386695092489</v>
      </c>
      <c r="AB33" s="54">
        <v>148.94391340734751</v>
      </c>
      <c r="AC33" s="54">
        <v>150.00141520272871</v>
      </c>
      <c r="AD33" s="54">
        <v>151.06642522525709</v>
      </c>
      <c r="AE33" s="54">
        <v>152.13899683702979</v>
      </c>
      <c r="AF33" s="54">
        <v>153.219183684489</v>
      </c>
      <c r="AG33" s="54">
        <v>154.30703988798541</v>
      </c>
      <c r="AH33" s="54">
        <v>155.40261994699651</v>
      </c>
      <c r="AI33" s="54">
        <v>156.50597855056321</v>
      </c>
      <c r="AJ33" s="54">
        <v>157.6171709564166</v>
      </c>
      <c r="AK33" s="54">
        <v>158.73625289619631</v>
      </c>
    </row>
    <row r="34" spans="1:37" s="48" customFormat="1" ht="14.25" customHeight="1" x14ac:dyDescent="0.2">
      <c r="A34" s="52"/>
      <c r="B34" s="53" t="s">
        <v>144</v>
      </c>
      <c r="C34" s="64" t="s">
        <v>156</v>
      </c>
      <c r="D34" s="53" t="s">
        <v>147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</row>
    <row r="35" spans="1:37" s="48" customFormat="1" ht="14.25" customHeight="1" x14ac:dyDescent="0.2">
      <c r="A35" s="52"/>
      <c r="B35" s="53" t="s">
        <v>144</v>
      </c>
      <c r="C35" s="64" t="s">
        <v>156</v>
      </c>
      <c r="D35" s="64" t="s">
        <v>148</v>
      </c>
      <c r="E35" s="54">
        <v>1.8414550742094</v>
      </c>
      <c r="F35" s="54">
        <v>1.8414550742094</v>
      </c>
      <c r="G35" s="54">
        <v>1.8414550742094</v>
      </c>
      <c r="H35" s="54">
        <v>1.8414550742094</v>
      </c>
      <c r="I35" s="54">
        <v>1.8414550742094</v>
      </c>
      <c r="J35" s="54">
        <v>1.8414550742094</v>
      </c>
      <c r="K35" s="54">
        <v>1.8414550742094</v>
      </c>
      <c r="L35" s="54">
        <v>1.8414550742094</v>
      </c>
      <c r="M35" s="54">
        <v>1.8414550742094</v>
      </c>
      <c r="N35" s="54">
        <v>1.8414550742094</v>
      </c>
      <c r="O35" s="54">
        <v>1.8414550742094</v>
      </c>
      <c r="P35" s="54">
        <v>1.8414550742094</v>
      </c>
      <c r="Q35" s="54">
        <v>1.8414550742094</v>
      </c>
      <c r="R35" s="54">
        <v>1.8414550742094</v>
      </c>
      <c r="S35" s="54">
        <v>1.8414550742094</v>
      </c>
      <c r="T35" s="54">
        <v>1.8414550742094</v>
      </c>
      <c r="U35" s="54">
        <v>1.8414550742094</v>
      </c>
      <c r="V35" s="54">
        <v>1.8414550742094</v>
      </c>
      <c r="W35" s="54">
        <v>1.8414550742094</v>
      </c>
      <c r="X35" s="54">
        <v>1.8414550742094</v>
      </c>
      <c r="Y35" s="54">
        <v>1.8414550742094</v>
      </c>
      <c r="Z35" s="54">
        <v>1.8414550742094</v>
      </c>
      <c r="AA35" s="54">
        <v>1.8414550742094</v>
      </c>
      <c r="AB35" s="54">
        <v>1.8414550742094</v>
      </c>
      <c r="AC35" s="54">
        <v>1.8414550742094</v>
      </c>
      <c r="AD35" s="54">
        <v>1.8414550742094</v>
      </c>
      <c r="AE35" s="54">
        <v>1.8414550742094</v>
      </c>
      <c r="AF35" s="54">
        <v>1.8414550742094</v>
      </c>
      <c r="AG35" s="54">
        <v>1.8414550742094</v>
      </c>
      <c r="AH35" s="54">
        <v>1.8414550742094</v>
      </c>
      <c r="AI35" s="54">
        <v>1.8414550742094</v>
      </c>
      <c r="AJ35" s="54">
        <v>1.8414550742094</v>
      </c>
      <c r="AK35" s="54">
        <v>1.8414550742094</v>
      </c>
    </row>
    <row r="36" spans="1:37" s="48" customFormat="1" ht="14.25" customHeight="1" x14ac:dyDescent="0.2">
      <c r="A36" s="52"/>
      <c r="B36" s="53" t="s">
        <v>144</v>
      </c>
      <c r="C36" s="64" t="s">
        <v>156</v>
      </c>
      <c r="D36" s="53" t="s">
        <v>153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</row>
    <row r="37" spans="1:37" s="48" customFormat="1" ht="14.25" customHeight="1" x14ac:dyDescent="0.2">
      <c r="A37" s="52"/>
      <c r="B37" s="53" t="s">
        <v>144</v>
      </c>
      <c r="C37" s="64" t="s">
        <v>156</v>
      </c>
      <c r="D37" s="53" t="s">
        <v>154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</row>
    <row r="38" spans="1:37" s="48" customFormat="1" ht="14.25" customHeight="1" x14ac:dyDescent="0.2">
      <c r="A38" s="52"/>
      <c r="B38" s="53" t="s">
        <v>144</v>
      </c>
      <c r="C38" s="64" t="s">
        <v>156</v>
      </c>
      <c r="D38" s="64" t="s">
        <v>150</v>
      </c>
      <c r="E38" s="54">
        <v>8.1259165478673001</v>
      </c>
      <c r="F38" s="54">
        <v>8.1966120189618596</v>
      </c>
      <c r="G38" s="54">
        <v>8.2679225474640603</v>
      </c>
      <c r="H38" s="54">
        <v>8.3398534695836108</v>
      </c>
      <c r="I38" s="54">
        <v>8.4124101973555803</v>
      </c>
      <c r="J38" s="54">
        <v>8.4855981617713816</v>
      </c>
      <c r="K38" s="54">
        <v>8.559422869647781</v>
      </c>
      <c r="L38" s="54">
        <v>8.6338898467578904</v>
      </c>
      <c r="M38" s="54">
        <v>8.7090046947001785</v>
      </c>
      <c r="N38" s="54">
        <v>8.7847730340294614</v>
      </c>
      <c r="O38" s="54">
        <v>8.8612005611258979</v>
      </c>
      <c r="P38" s="54">
        <v>8.9382930008041797</v>
      </c>
      <c r="Q38" s="54">
        <v>9.0160561537043407</v>
      </c>
      <c r="R38" s="54">
        <v>9.0944958394227591</v>
      </c>
      <c r="S38" s="54">
        <v>9.1736179533811804</v>
      </c>
      <c r="T38" s="54">
        <v>9.2534284289140203</v>
      </c>
      <c r="U38" s="54">
        <v>9.3339332562247215</v>
      </c>
      <c r="V38" s="54">
        <v>9.4151384729075698</v>
      </c>
      <c r="W38" s="54">
        <v>9.4970501829040508</v>
      </c>
      <c r="X38" s="54">
        <v>9.5796745185901493</v>
      </c>
      <c r="Y38" s="54">
        <v>9.663017688167221</v>
      </c>
      <c r="Z38" s="54">
        <v>9.7470859377492882</v>
      </c>
      <c r="AA38" s="54">
        <v>9.8318855892757497</v>
      </c>
      <c r="AB38" s="54">
        <v>9.9174229931204998</v>
      </c>
      <c r="AC38" s="54">
        <v>10.0037045754828</v>
      </c>
      <c r="AD38" s="54">
        <v>10.090736800474589</v>
      </c>
      <c r="AE38" s="54">
        <v>10.178526208033171</v>
      </c>
      <c r="AF38" s="54">
        <v>10.26707938548669</v>
      </c>
      <c r="AG38" s="54">
        <v>10.356402977032319</v>
      </c>
      <c r="AH38" s="54">
        <v>10.44650368373625</v>
      </c>
      <c r="AI38" s="54">
        <v>10.53738827301186</v>
      </c>
      <c r="AJ38" s="54">
        <v>10.62906355018521</v>
      </c>
      <c r="AK38" s="54">
        <v>10.721536396407719</v>
      </c>
    </row>
    <row r="39" spans="1:37" s="48" customFormat="1" ht="14.25" customHeight="1" x14ac:dyDescent="0.2">
      <c r="A39" s="52"/>
      <c r="B39" s="53" t="s">
        <v>144</v>
      </c>
      <c r="C39" s="64" t="s">
        <v>156</v>
      </c>
      <c r="D39" s="53" t="s">
        <v>155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</row>
    <row r="40" spans="1:37" s="48" customFormat="1" ht="14.25" customHeight="1" x14ac:dyDescent="0.2">
      <c r="A40" s="52"/>
      <c r="B40" s="53" t="s">
        <v>144</v>
      </c>
      <c r="C40" s="64" t="s">
        <v>156</v>
      </c>
      <c r="D40" s="53" t="s">
        <v>151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</row>
    <row r="41" spans="1:37" s="48" customFormat="1" ht="14.25" customHeight="1" x14ac:dyDescent="0.2">
      <c r="A41" s="52"/>
      <c r="B41" s="53" t="s">
        <v>144</v>
      </c>
      <c r="C41" s="53" t="s">
        <v>158</v>
      </c>
      <c r="D41" s="53" t="s">
        <v>157</v>
      </c>
      <c r="E41" s="54">
        <v>65.601557256305057</v>
      </c>
      <c r="F41" s="54">
        <v>65.910466777843354</v>
      </c>
      <c r="G41" s="54">
        <v>66.341062685352782</v>
      </c>
      <c r="H41" s="54">
        <v>66.786280385635976</v>
      </c>
      <c r="I41" s="54">
        <v>67.299247248912906</v>
      </c>
      <c r="J41" s="54">
        <v>67.864242223209502</v>
      </c>
      <c r="K41" s="54">
        <v>68.472125566063823</v>
      </c>
      <c r="L41" s="54">
        <v>69.124105478762104</v>
      </c>
      <c r="M41" s="54">
        <v>69.816951061671048</v>
      </c>
      <c r="N41" s="54">
        <v>70.550135669752834</v>
      </c>
      <c r="O41" s="54">
        <v>71.322373513421567</v>
      </c>
      <c r="P41" s="54">
        <v>72.133256841803828</v>
      </c>
      <c r="Q41" s="54">
        <v>72.981685523707753</v>
      </c>
      <c r="R41" s="54">
        <v>73.869235731413454</v>
      </c>
      <c r="S41" s="54">
        <v>74.793154919049456</v>
      </c>
      <c r="T41" s="54">
        <v>75.750872407870119</v>
      </c>
      <c r="U41" s="54">
        <v>76.740479844171389</v>
      </c>
      <c r="V41" s="54">
        <v>77.758366793958629</v>
      </c>
      <c r="W41" s="54">
        <v>78.799505069090515</v>
      </c>
      <c r="X41" s="54">
        <v>79.859061428426301</v>
      </c>
      <c r="Y41" s="54">
        <v>80.932987186346864</v>
      </c>
      <c r="Z41" s="54">
        <v>82.017895555757079</v>
      </c>
      <c r="AA41" s="54">
        <v>83.111104394632079</v>
      </c>
      <c r="AB41" s="54">
        <v>84.212266593430172</v>
      </c>
      <c r="AC41" s="54">
        <v>85.320986466988344</v>
      </c>
      <c r="AD41" s="54">
        <v>86.437811844054451</v>
      </c>
      <c r="AE41" s="54">
        <v>87.564206125641988</v>
      </c>
      <c r="AF41" s="54">
        <v>88.702164741402797</v>
      </c>
      <c r="AG41" s="54">
        <v>89.853842723893578</v>
      </c>
      <c r="AH41" s="54">
        <v>91.021315470086421</v>
      </c>
      <c r="AI41" s="54">
        <v>92.206435232397325</v>
      </c>
      <c r="AJ41" s="54">
        <v>93.410766866171443</v>
      </c>
      <c r="AK41" s="54">
        <v>94.635551717855435</v>
      </c>
    </row>
    <row r="42" spans="1:37" s="48" customFormat="1" ht="14.25" customHeight="1" x14ac:dyDescent="0.2">
      <c r="A42" s="52"/>
      <c r="B42" s="53" t="s">
        <v>144</v>
      </c>
      <c r="C42" s="53" t="s">
        <v>158</v>
      </c>
      <c r="D42" s="53" t="s">
        <v>146</v>
      </c>
      <c r="E42" s="54">
        <v>133.75604487303389</v>
      </c>
      <c r="F42" s="54">
        <v>135.28702240465111</v>
      </c>
      <c r="G42" s="54">
        <v>136.83413571504889</v>
      </c>
      <c r="H42" s="54">
        <v>138.41798267796759</v>
      </c>
      <c r="I42" s="54">
        <v>140.04515657384809</v>
      </c>
      <c r="J42" s="54">
        <v>141.7199536296753</v>
      </c>
      <c r="K42" s="54">
        <v>143.44426097753069</v>
      </c>
      <c r="L42" s="54">
        <v>145.21783594782789</v>
      </c>
      <c r="M42" s="54">
        <v>147.0388636131843</v>
      </c>
      <c r="N42" s="54">
        <v>148.90463689450991</v>
      </c>
      <c r="O42" s="54">
        <v>150.81221045995531</v>
      </c>
      <c r="P42" s="54">
        <v>152.7589169060503</v>
      </c>
      <c r="Q42" s="54">
        <v>154.74270546958621</v>
      </c>
      <c r="R42" s="54">
        <v>156.76230626534669</v>
      </c>
      <c r="S42" s="54">
        <v>158.81728783755511</v>
      </c>
      <c r="T42" s="54">
        <v>160.9080610554027</v>
      </c>
      <c r="U42" s="54">
        <v>163.03550736974319</v>
      </c>
      <c r="V42" s="54">
        <v>165.1995093934411</v>
      </c>
      <c r="W42" s="54">
        <v>167.39852355912109</v>
      </c>
      <c r="X42" s="54">
        <v>169.63183245461781</v>
      </c>
      <c r="Y42" s="54">
        <v>171.89918970438009</v>
      </c>
      <c r="Z42" s="54">
        <v>174.20033204275799</v>
      </c>
      <c r="AA42" s="54">
        <v>176.53500541688311</v>
      </c>
      <c r="AB42" s="54">
        <v>178.90298401883311</v>
      </c>
      <c r="AC42" s="54">
        <v>181.3040832138565</v>
      </c>
      <c r="AD42" s="54">
        <v>183.73819156710849</v>
      </c>
      <c r="AE42" s="54">
        <v>186.20530999797171</v>
      </c>
      <c r="AF42" s="54">
        <v>188.7055715609965</v>
      </c>
      <c r="AG42" s="54">
        <v>191.2392330387645</v>
      </c>
      <c r="AH42" s="54">
        <v>193.80664055508799</v>
      </c>
      <c r="AI42" s="54">
        <v>196.408190430167</v>
      </c>
      <c r="AJ42" s="54">
        <v>199.04430038590999</v>
      </c>
      <c r="AK42" s="54">
        <v>201.71539284539759</v>
      </c>
    </row>
    <row r="43" spans="1:37" s="48" customFormat="1" ht="14.25" customHeight="1" x14ac:dyDescent="0.2">
      <c r="A43" s="52"/>
      <c r="B43" s="53" t="s">
        <v>144</v>
      </c>
      <c r="C43" s="53" t="s">
        <v>158</v>
      </c>
      <c r="D43" s="53" t="s">
        <v>147</v>
      </c>
      <c r="E43" s="54">
        <v>12.18428040210966</v>
      </c>
      <c r="F43" s="54">
        <v>12.34761483383415</v>
      </c>
      <c r="G43" s="54">
        <v>12.51312356723481</v>
      </c>
      <c r="H43" s="54">
        <v>12.680835567599161</v>
      </c>
      <c r="I43" s="54">
        <v>12.850780160385179</v>
      </c>
      <c r="J43" s="54">
        <v>13.02298704069948</v>
      </c>
      <c r="K43" s="54">
        <v>13.197486330166321</v>
      </c>
      <c r="L43" s="54">
        <v>13.374308548493101</v>
      </c>
      <c r="M43" s="54">
        <v>13.55348466086121</v>
      </c>
      <c r="N43" s="54">
        <v>13.73504593575348</v>
      </c>
      <c r="O43" s="54">
        <v>13.919024172430261</v>
      </c>
      <c r="P43" s="54">
        <v>14.10545149240968</v>
      </c>
      <c r="Q43" s="54">
        <v>14.294360529031049</v>
      </c>
      <c r="R43" s="54">
        <v>14.48578434215133</v>
      </c>
      <c r="S43" s="54">
        <v>14.679756380232449</v>
      </c>
      <c r="T43" s="54">
        <v>14.876310603557521</v>
      </c>
      <c r="U43" s="54">
        <v>15.075481361014621</v>
      </c>
      <c r="V43" s="54">
        <v>15.27730343748765</v>
      </c>
      <c r="W43" s="54">
        <v>15.48181219602888</v>
      </c>
      <c r="X43" s="54">
        <v>15.68904335986104</v>
      </c>
      <c r="Y43" s="54">
        <v>15.899033182984381</v>
      </c>
      <c r="Z43" s="54">
        <v>16.111818402785818</v>
      </c>
      <c r="AA43" s="54">
        <v>16.327436230560782</v>
      </c>
      <c r="AB43" s="54">
        <v>16.54592436099135</v>
      </c>
      <c r="AC43" s="54">
        <v>16.7673210005808</v>
      </c>
      <c r="AD43" s="54">
        <v>16.991664858175412</v>
      </c>
      <c r="AE43" s="54">
        <v>17.218995211311661</v>
      </c>
      <c r="AF43" s="54">
        <v>17.449351773521851</v>
      </c>
      <c r="AG43" s="54">
        <v>17.68277484598482</v>
      </c>
      <c r="AH43" s="54">
        <v>17.91930523222242</v>
      </c>
      <c r="AI43" s="54">
        <v>18.158984313924869</v>
      </c>
      <c r="AJ43" s="54">
        <v>18.401854003559912</v>
      </c>
      <c r="AK43" s="54">
        <v>18.647956801241818</v>
      </c>
    </row>
    <row r="44" spans="1:37" s="48" customFormat="1" ht="14.25" customHeight="1" x14ac:dyDescent="0.2">
      <c r="A44" s="52"/>
      <c r="B44" s="53" t="s">
        <v>144</v>
      </c>
      <c r="C44" s="53" t="s">
        <v>158</v>
      </c>
      <c r="D44" s="53" t="s">
        <v>149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</row>
    <row r="45" spans="1:37" s="48" customFormat="1" ht="14.25" customHeight="1" x14ac:dyDescent="0.2">
      <c r="A45" s="52"/>
      <c r="B45" s="53" t="s">
        <v>144</v>
      </c>
      <c r="C45" s="53" t="s">
        <v>158</v>
      </c>
      <c r="D45" s="53" t="s">
        <v>159</v>
      </c>
      <c r="E45" s="54">
        <v>5.1971418976080232E-3</v>
      </c>
      <c r="F45" s="54">
        <v>5.2663262507900467E-3</v>
      </c>
      <c r="G45" s="54">
        <v>5.3364315854293473E-3</v>
      </c>
      <c r="H45" s="54">
        <v>5.4074701634344562E-3</v>
      </c>
      <c r="I45" s="54">
        <v>5.4794544059471578E-3</v>
      </c>
      <c r="J45" s="54">
        <v>5.5523969028206648E-3</v>
      </c>
      <c r="K45" s="54">
        <v>5.6263104107239772E-3</v>
      </c>
      <c r="L45" s="54">
        <v>5.7012078550375258E-3</v>
      </c>
      <c r="M45" s="54">
        <v>5.7771023336444342E-3</v>
      </c>
      <c r="N45" s="54">
        <v>5.854007119773969E-3</v>
      </c>
      <c r="O45" s="54">
        <v>5.9319356629493596E-3</v>
      </c>
      <c r="P45" s="54">
        <v>6.0109015899356194E-3</v>
      </c>
      <c r="Q45" s="54">
        <v>6.0909187123220666E-3</v>
      </c>
      <c r="R45" s="54">
        <v>6.1720010217832591E-3</v>
      </c>
      <c r="S45" s="54">
        <v>6.2541626995571489E-3</v>
      </c>
      <c r="T45" s="54">
        <v>6.3374181136016403E-3</v>
      </c>
      <c r="U45" s="54">
        <v>6.4217818233336691E-3</v>
      </c>
      <c r="V45" s="54">
        <v>6.5072685834204752E-3</v>
      </c>
      <c r="W45" s="54">
        <v>6.593893342831782E-3</v>
      </c>
      <c r="X45" s="54">
        <v>6.6816712505267011E-3</v>
      </c>
      <c r="Y45" s="54">
        <v>6.7706176582971811E-3</v>
      </c>
      <c r="Z45" s="54">
        <v>6.8607481207680092E-3</v>
      </c>
      <c r="AA45" s="54">
        <v>6.952078399188078E-3</v>
      </c>
      <c r="AB45" s="54">
        <v>7.0446244671172886E-3</v>
      </c>
      <c r="AC45" s="54">
        <v>7.1384025085309173E-3</v>
      </c>
      <c r="AD45" s="54">
        <v>7.2334289225586962E-3</v>
      </c>
      <c r="AE45" s="54">
        <v>7.3297203282239043E-3</v>
      </c>
      <c r="AF45" s="54">
        <v>7.4272935653911798E-3</v>
      </c>
      <c r="AG45" s="54">
        <v>7.5261656966621581E-3</v>
      </c>
      <c r="AH45" s="54">
        <v>7.6263540149580028E-3</v>
      </c>
      <c r="AI45" s="54">
        <v>7.7278760397281416E-3</v>
      </c>
      <c r="AJ45" s="54">
        <v>7.8307495254806223E-3</v>
      </c>
      <c r="AK45" s="54">
        <v>7.934992462729917E-3</v>
      </c>
    </row>
    <row r="46" spans="1:37" s="48" customFormat="1" ht="14.25" customHeight="1" x14ac:dyDescent="0.2">
      <c r="A46" s="52"/>
      <c r="B46" s="53" t="s">
        <v>144</v>
      </c>
      <c r="C46" s="53" t="s">
        <v>158</v>
      </c>
      <c r="D46" s="53" t="s">
        <v>150</v>
      </c>
      <c r="E46" s="54">
        <v>0.27663598303964998</v>
      </c>
      <c r="F46" s="54">
        <v>0.27566655581205007</v>
      </c>
      <c r="G46" s="54">
        <v>0.27468170760186</v>
      </c>
      <c r="H46" s="54">
        <v>0.27408205222047011</v>
      </c>
      <c r="I46" s="54">
        <v>0.27397480672691998</v>
      </c>
      <c r="J46" s="54">
        <v>0.27442258391223001</v>
      </c>
      <c r="K46" s="54">
        <v>0.27544511732634003</v>
      </c>
      <c r="L46" s="54">
        <v>0.27702537469776001</v>
      </c>
      <c r="M46" s="54">
        <v>0.27911813567742</v>
      </c>
      <c r="N46" s="54">
        <v>0.28166006713337999</v>
      </c>
      <c r="O46" s="54">
        <v>0.28457944775325</v>
      </c>
      <c r="P46" s="54">
        <v>0.28780482161339999</v>
      </c>
      <c r="Q46" s="54">
        <v>0.29127138646554002</v>
      </c>
      <c r="R46" s="54">
        <v>0.29492475657021</v>
      </c>
      <c r="S46" s="54">
        <v>0.29872231807508998</v>
      </c>
      <c r="T46" s="54">
        <v>0.30263262241212002</v>
      </c>
      <c r="U46" s="54">
        <v>0.30663378448676998</v>
      </c>
      <c r="V46" s="54">
        <v>0.31071135956795998</v>
      </c>
      <c r="W46" s="54">
        <v>0.31485636235052999</v>
      </c>
      <c r="X46" s="54">
        <v>0.31906364618817001</v>
      </c>
      <c r="Y46" s="54">
        <v>0.32333054771510999</v>
      </c>
      <c r="Z46" s="54">
        <v>0.32765598641997001</v>
      </c>
      <c r="AA46" s="54">
        <v>0.33203976326118001</v>
      </c>
      <c r="AB46" s="54">
        <v>0.33648220049652</v>
      </c>
      <c r="AC46" s="54">
        <v>0.34098389525069989</v>
      </c>
      <c r="AD46" s="54">
        <v>0.34554551099561998</v>
      </c>
      <c r="AE46" s="54">
        <v>0.35016782494122001</v>
      </c>
      <c r="AF46" s="54">
        <v>0.35485159534110011</v>
      </c>
      <c r="AG46" s="54">
        <v>0.35959758044885998</v>
      </c>
      <c r="AH46" s="54">
        <v>0.36440653851810001</v>
      </c>
      <c r="AI46" s="54">
        <v>0.36927918988974001</v>
      </c>
      <c r="AJ46" s="54">
        <v>0.37421622647018993</v>
      </c>
      <c r="AK46" s="54">
        <v>0.37921827381867002</v>
      </c>
    </row>
    <row r="47" spans="1:37" s="48" customFormat="1" ht="14.25" customHeight="1" x14ac:dyDescent="0.2">
      <c r="A47" s="52"/>
      <c r="B47" s="53" t="s">
        <v>144</v>
      </c>
      <c r="C47" s="53" t="s">
        <v>160</v>
      </c>
      <c r="D47" s="53" t="s">
        <v>157</v>
      </c>
      <c r="E47" s="54">
        <v>0.45691343032725001</v>
      </c>
      <c r="F47" s="54">
        <v>0.62928691791381008</v>
      </c>
      <c r="G47" s="54">
        <v>0.81798736844799014</v>
      </c>
      <c r="H47" s="54">
        <v>1.02615724075878</v>
      </c>
      <c r="I47" s="54">
        <v>1.25148897957798</v>
      </c>
      <c r="J47" s="54">
        <v>1.49258193885567</v>
      </c>
      <c r="K47" s="54">
        <v>1.7476921258336799</v>
      </c>
      <c r="L47" s="54">
        <v>2.0155539299500802</v>
      </c>
      <c r="M47" s="54">
        <v>2.2864650319625399</v>
      </c>
      <c r="N47" s="54">
        <v>2.5609844164249811</v>
      </c>
      <c r="O47" s="54">
        <v>2.83303144867743</v>
      </c>
      <c r="P47" s="54">
        <v>3.102432564470849</v>
      </c>
      <c r="Q47" s="54">
        <v>3.3930249064030802</v>
      </c>
      <c r="R47" s="54">
        <v>3.6929239677181802</v>
      </c>
      <c r="S47" s="54">
        <v>3.9908570385773698</v>
      </c>
      <c r="T47" s="54">
        <v>4.28732062343793</v>
      </c>
      <c r="U47" s="54">
        <v>4.5829101219829198</v>
      </c>
      <c r="V47" s="54">
        <v>4.8781433171612694</v>
      </c>
      <c r="W47" s="54">
        <v>5.1633542859034502</v>
      </c>
      <c r="X47" s="54">
        <v>5.4391087327859093</v>
      </c>
      <c r="Y47" s="54">
        <v>5.7055817764775707</v>
      </c>
      <c r="Z47" s="54">
        <v>5.9634305100700207</v>
      </c>
      <c r="AA47" s="54">
        <v>6.2135270768539801</v>
      </c>
      <c r="AB47" s="54">
        <v>6.4589902117989304</v>
      </c>
      <c r="AC47" s="54">
        <v>6.7003810699597208</v>
      </c>
      <c r="AD47" s="54">
        <v>6.9385831305183894</v>
      </c>
      <c r="AE47" s="54">
        <v>7.1756052821282701</v>
      </c>
      <c r="AF47" s="54">
        <v>7.411518639498869</v>
      </c>
      <c r="AG47" s="54">
        <v>7.6324572654794114</v>
      </c>
      <c r="AH47" s="54">
        <v>7.8632597850662682</v>
      </c>
      <c r="AI47" s="54">
        <v>8.1032517316822492</v>
      </c>
      <c r="AJ47" s="54">
        <v>8.3455522382524485</v>
      </c>
      <c r="AK47" s="54">
        <v>8.5900763424609909</v>
      </c>
    </row>
    <row r="48" spans="1:37" s="48" customFormat="1" ht="14.25" customHeight="1" x14ac:dyDescent="0.2">
      <c r="A48" s="52"/>
      <c r="B48" s="53" t="s">
        <v>144</v>
      </c>
      <c r="C48" s="53" t="s">
        <v>160</v>
      </c>
      <c r="D48" s="53" t="s">
        <v>146</v>
      </c>
      <c r="E48" s="54">
        <v>10.24548635128707</v>
      </c>
      <c r="F48" s="54">
        <v>10.41965962014042</v>
      </c>
      <c r="G48" s="54">
        <v>10.59679384086726</v>
      </c>
      <c r="H48" s="54">
        <v>10.77693933307212</v>
      </c>
      <c r="I48" s="54">
        <v>10.960147297829341</v>
      </c>
      <c r="J48" s="54">
        <v>11.1464698082049</v>
      </c>
      <c r="K48" s="54">
        <v>11.33595979030008</v>
      </c>
      <c r="L48" s="54">
        <v>11.52867110855499</v>
      </c>
      <c r="M48" s="54">
        <v>11.724658518357719</v>
      </c>
      <c r="N48" s="54">
        <v>11.923977713435191</v>
      </c>
      <c r="O48" s="54">
        <v>12.12668533533132</v>
      </c>
      <c r="P48" s="54">
        <v>12.3328389828852</v>
      </c>
      <c r="Q48" s="54">
        <v>12.54249725014377</v>
      </c>
      <c r="R48" s="54">
        <v>12.75571969792731</v>
      </c>
      <c r="S48" s="54">
        <v>12.9725669296548</v>
      </c>
      <c r="T48" s="54">
        <v>13.19310057238758</v>
      </c>
      <c r="U48" s="54">
        <v>13.41738327682935</v>
      </c>
      <c r="V48" s="54">
        <v>13.645478793151529</v>
      </c>
      <c r="W48" s="54">
        <v>13.877451933080581</v>
      </c>
      <c r="X48" s="54">
        <v>14.113368617288851</v>
      </c>
      <c r="Y48" s="54">
        <v>14.35329588487275</v>
      </c>
      <c r="Z48" s="54">
        <v>14.59730191230909</v>
      </c>
      <c r="AA48" s="54">
        <v>14.84545605136776</v>
      </c>
      <c r="AB48" s="54">
        <v>15.09782880067722</v>
      </c>
      <c r="AC48" s="54">
        <v>15.354491891028029</v>
      </c>
      <c r="AD48" s="54">
        <v>15.615518256938341</v>
      </c>
      <c r="AE48" s="54">
        <v>15.8809820650884</v>
      </c>
      <c r="AF48" s="54">
        <v>16.150958761711411</v>
      </c>
      <c r="AG48" s="54">
        <v>16.42552505363718</v>
      </c>
      <c r="AH48" s="54">
        <v>16.70475898411749</v>
      </c>
      <c r="AI48" s="54">
        <v>16.98873988543524</v>
      </c>
      <c r="AJ48" s="54">
        <v>17.277548464207982</v>
      </c>
      <c r="AK48" s="54">
        <v>17.571266791909739</v>
      </c>
    </row>
    <row r="49" spans="1:37" s="48" customFormat="1" ht="14.25" customHeight="1" x14ac:dyDescent="0.2">
      <c r="A49" s="52"/>
      <c r="B49" s="53" t="s">
        <v>144</v>
      </c>
      <c r="C49" s="53" t="s">
        <v>160</v>
      </c>
      <c r="D49" s="53" t="s">
        <v>161</v>
      </c>
      <c r="E49" s="54">
        <v>17.540421007027231</v>
      </c>
      <c r="F49" s="54">
        <v>17.222646373002721</v>
      </c>
      <c r="G49" s="54">
        <v>16.880644749770099</v>
      </c>
      <c r="H49" s="54">
        <v>16.521512338948501</v>
      </c>
      <c r="I49" s="54">
        <v>16.150183864444891</v>
      </c>
      <c r="J49" s="54">
        <v>15.77142789784614</v>
      </c>
      <c r="K49" s="54">
        <v>15.38572012954821</v>
      </c>
      <c r="L49" s="54">
        <v>15.011394269085629</v>
      </c>
      <c r="M49" s="54">
        <v>14.67021307624821</v>
      </c>
      <c r="N49" s="54">
        <v>14.363935547737229</v>
      </c>
      <c r="O49" s="54">
        <v>14.08881476391012</v>
      </c>
      <c r="P49" s="54">
        <v>13.855282938924571</v>
      </c>
      <c r="Q49" s="54">
        <v>13.674091198924261</v>
      </c>
      <c r="R49" s="54">
        <v>13.52790239760297</v>
      </c>
      <c r="S49" s="54">
        <v>13.41310631896404</v>
      </c>
      <c r="T49" s="54">
        <v>13.328939060418151</v>
      </c>
      <c r="U49" s="54">
        <v>13.27411673749161</v>
      </c>
      <c r="V49" s="54">
        <v>13.249107154742941</v>
      </c>
      <c r="W49" s="54">
        <v>13.250257368585119</v>
      </c>
      <c r="X49" s="54">
        <v>13.277211890774129</v>
      </c>
      <c r="Y49" s="54">
        <v>13.32758900883969</v>
      </c>
      <c r="Z49" s="54">
        <v>13.39879026351996</v>
      </c>
      <c r="AA49" s="54">
        <v>13.48983257902254</v>
      </c>
      <c r="AB49" s="54">
        <v>13.5922134776454</v>
      </c>
      <c r="AC49" s="54">
        <v>13.708346205730409</v>
      </c>
      <c r="AD49" s="54">
        <v>13.83631093150956</v>
      </c>
      <c r="AE49" s="54">
        <v>13.975940952928889</v>
      </c>
      <c r="AF49" s="54">
        <v>14.12497965988395</v>
      </c>
      <c r="AG49" s="54">
        <v>14.27823648422496</v>
      </c>
      <c r="AH49" s="54">
        <v>14.447075059875511</v>
      </c>
      <c r="AI49" s="54">
        <v>14.62799350632204</v>
      </c>
      <c r="AJ49" s="54">
        <v>14.81626030214421</v>
      </c>
      <c r="AK49" s="54">
        <v>15.010958595523411</v>
      </c>
    </row>
    <row r="50" spans="1:37" s="48" customFormat="1" ht="14.25" customHeight="1" x14ac:dyDescent="0.2">
      <c r="A50" s="52"/>
      <c r="B50" s="53" t="s">
        <v>144</v>
      </c>
      <c r="C50" s="53" t="s">
        <v>160</v>
      </c>
      <c r="D50" s="53" t="s">
        <v>148</v>
      </c>
      <c r="E50" s="54">
        <v>233.03702184082869</v>
      </c>
      <c r="F50" s="54">
        <v>228.81515897591791</v>
      </c>
      <c r="G50" s="54">
        <v>224.2714230973184</v>
      </c>
      <c r="H50" s="54">
        <v>219.50009235829231</v>
      </c>
      <c r="I50" s="54">
        <v>214.56672859715181</v>
      </c>
      <c r="J50" s="54">
        <v>209.53468500164459</v>
      </c>
      <c r="K50" s="54">
        <v>204.41028180508999</v>
      </c>
      <c r="L50" s="54">
        <v>199.43709541791279</v>
      </c>
      <c r="M50" s="54">
        <v>194.90425957698579</v>
      </c>
      <c r="N50" s="54">
        <v>190.8351437909553</v>
      </c>
      <c r="O50" s="54">
        <v>187.17996745986301</v>
      </c>
      <c r="P50" s="54">
        <v>184.0773304323088</v>
      </c>
      <c r="Q50" s="54">
        <v>181.67006873967119</v>
      </c>
      <c r="R50" s="54">
        <v>179.7278459798074</v>
      </c>
      <c r="S50" s="54">
        <v>178.20269821464669</v>
      </c>
      <c r="T50" s="54">
        <v>177.0844761628839</v>
      </c>
      <c r="U50" s="54">
        <v>176.35612235057499</v>
      </c>
      <c r="V50" s="54">
        <v>176.02385203082861</v>
      </c>
      <c r="W50" s="54">
        <v>176.0391336369288</v>
      </c>
      <c r="X50" s="54">
        <v>176.3972437418123</v>
      </c>
      <c r="Y50" s="54">
        <v>177.06653974980131</v>
      </c>
      <c r="Z50" s="54">
        <v>178.01249926543551</v>
      </c>
      <c r="AA50" s="54">
        <v>179.2220612567171</v>
      </c>
      <c r="AB50" s="54">
        <v>180.5822647988042</v>
      </c>
      <c r="AC50" s="54">
        <v>182.1251710528403</v>
      </c>
      <c r="AD50" s="54">
        <v>183.8252740264013</v>
      </c>
      <c r="AE50" s="54">
        <v>185.6803583773347</v>
      </c>
      <c r="AF50" s="54">
        <v>187.6604441421095</v>
      </c>
      <c r="AG50" s="54">
        <v>189.69657061065169</v>
      </c>
      <c r="AH50" s="54">
        <v>191.93971145832171</v>
      </c>
      <c r="AI50" s="54">
        <v>194.34334243368099</v>
      </c>
      <c r="AJ50" s="54">
        <v>196.8446013181877</v>
      </c>
      <c r="AK50" s="54">
        <v>199.4313069762776</v>
      </c>
    </row>
    <row r="51" spans="1:37" s="48" customFormat="1" ht="14.25" customHeight="1" x14ac:dyDescent="0.2">
      <c r="A51" s="52"/>
      <c r="B51" s="53" t="s">
        <v>144</v>
      </c>
      <c r="C51" s="53" t="s">
        <v>160</v>
      </c>
      <c r="D51" s="53" t="s">
        <v>162</v>
      </c>
      <c r="E51" s="54">
        <v>55.424514903176252</v>
      </c>
      <c r="F51" s="54">
        <v>56.311307141627069</v>
      </c>
      <c r="G51" s="54">
        <v>57.212288058395337</v>
      </c>
      <c r="H51" s="54">
        <v>58.12768466513073</v>
      </c>
      <c r="I51" s="54">
        <v>59.057727613100191</v>
      </c>
      <c r="J51" s="54">
        <v>60.002651259535142</v>
      </c>
      <c r="K51" s="54">
        <v>60.962693677109641</v>
      </c>
      <c r="L51" s="54">
        <v>61.938096777156588</v>
      </c>
      <c r="M51" s="54">
        <v>62.929106328624123</v>
      </c>
      <c r="N51" s="54">
        <v>63.935972024422689</v>
      </c>
      <c r="O51" s="54">
        <v>64.958947576206839</v>
      </c>
      <c r="P51" s="54">
        <v>65.998290742809743</v>
      </c>
      <c r="Q51" s="54">
        <v>67.054263396590329</v>
      </c>
      <c r="R51" s="54">
        <v>68.127131608736846</v>
      </c>
      <c r="S51" s="54">
        <v>69.21716571561403</v>
      </c>
      <c r="T51" s="54">
        <v>70.324640366153929</v>
      </c>
      <c r="U51" s="54">
        <v>71.449834607159573</v>
      </c>
      <c r="V51" s="54">
        <v>72.593031968608315</v>
      </c>
      <c r="W51" s="54">
        <v>73.754520473130128</v>
      </c>
      <c r="X51" s="54">
        <v>74.934592806614575</v>
      </c>
      <c r="Y51" s="54">
        <v>76.133546289776433</v>
      </c>
      <c r="Z51" s="54">
        <v>77.351683029806253</v>
      </c>
      <c r="AA51" s="54">
        <v>78.589309958283152</v>
      </c>
      <c r="AB51" s="54">
        <v>79.846738916478316</v>
      </c>
      <c r="AC51" s="54">
        <v>81.124286740658448</v>
      </c>
      <c r="AD51" s="54">
        <v>82.422275328433173</v>
      </c>
      <c r="AE51" s="54">
        <v>83.741031733536431</v>
      </c>
      <c r="AF51" s="54">
        <v>85.080888241652161</v>
      </c>
      <c r="AG51" s="54">
        <v>86.442182455717528</v>
      </c>
      <c r="AH51" s="54">
        <v>87.825257371748521</v>
      </c>
      <c r="AI51" s="54">
        <v>89.230461492577859</v>
      </c>
      <c r="AJ51" s="54">
        <v>90.658148875245899</v>
      </c>
      <c r="AK51" s="54">
        <v>92.10867925421681</v>
      </c>
    </row>
    <row r="52" spans="1:37" s="48" customFormat="1" ht="14.25" customHeight="1" x14ac:dyDescent="0.2">
      <c r="A52" s="52"/>
      <c r="B52" s="53" t="s">
        <v>144</v>
      </c>
      <c r="C52" s="53" t="s">
        <v>160</v>
      </c>
      <c r="D52" s="53" t="s">
        <v>150</v>
      </c>
      <c r="E52" s="54">
        <v>82.284504080410699</v>
      </c>
      <c r="F52" s="54">
        <v>82.152806851285561</v>
      </c>
      <c r="G52" s="54">
        <v>81.918189131319437</v>
      </c>
      <c r="H52" s="54">
        <v>81.602642985668993</v>
      </c>
      <c r="I52" s="54">
        <v>81.219153820013815</v>
      </c>
      <c r="J52" s="54">
        <v>80.824324222995202</v>
      </c>
      <c r="K52" s="54">
        <v>80.457585893528233</v>
      </c>
      <c r="L52" s="54">
        <v>80.124902505655015</v>
      </c>
      <c r="M52" s="54">
        <v>79.804463614912535</v>
      </c>
      <c r="N52" s="54">
        <v>79.538010096251085</v>
      </c>
      <c r="O52" s="54">
        <v>79.32002048912797</v>
      </c>
      <c r="P52" s="54">
        <v>79.199930378635543</v>
      </c>
      <c r="Q52" s="54">
        <v>79.171287462633614</v>
      </c>
      <c r="R52" s="54">
        <v>79.241224414739406</v>
      </c>
      <c r="S52" s="54">
        <v>79.432812020115449</v>
      </c>
      <c r="T52" s="54">
        <v>79.706915085438794</v>
      </c>
      <c r="U52" s="54">
        <v>80.096136610397309</v>
      </c>
      <c r="V52" s="54">
        <v>80.551298768731826</v>
      </c>
      <c r="W52" s="54">
        <v>81.015943760325982</v>
      </c>
      <c r="X52" s="54">
        <v>81.463053691946158</v>
      </c>
      <c r="Y52" s="54">
        <v>81.941084674596809</v>
      </c>
      <c r="Z52" s="54">
        <v>82.406503833638411</v>
      </c>
      <c r="AA52" s="54">
        <v>82.873800248508346</v>
      </c>
      <c r="AB52" s="54">
        <v>83.348508933532457</v>
      </c>
      <c r="AC52" s="54">
        <v>83.843225286651091</v>
      </c>
      <c r="AD52" s="54">
        <v>84.364733943079187</v>
      </c>
      <c r="AE52" s="54">
        <v>84.916743530652525</v>
      </c>
      <c r="AF52" s="54">
        <v>85.50417073632056</v>
      </c>
      <c r="AG52" s="54">
        <v>86.124695446239841</v>
      </c>
      <c r="AH52" s="54">
        <v>86.801467000645815</v>
      </c>
      <c r="AI52" s="54">
        <v>87.531739071346436</v>
      </c>
      <c r="AJ52" s="54">
        <v>88.304256407292129</v>
      </c>
      <c r="AK52" s="54">
        <v>89.106542390968841</v>
      </c>
    </row>
    <row r="53" spans="1:37" s="48" customFormat="1" ht="14.25" customHeight="1" x14ac:dyDescent="0.2">
      <c r="A53" s="52"/>
      <c r="B53" s="53" t="s">
        <v>144</v>
      </c>
      <c r="C53" s="53" t="s">
        <v>160</v>
      </c>
      <c r="D53" s="53" t="s">
        <v>163</v>
      </c>
      <c r="E53" s="54">
        <v>5.8420052609518089E-2</v>
      </c>
      <c r="F53" s="54">
        <v>5.8211122512147932E-2</v>
      </c>
      <c r="G53" s="54">
        <v>5.7976493314117937E-2</v>
      </c>
      <c r="H53" s="54">
        <v>5.7837906763390248E-2</v>
      </c>
      <c r="I53" s="54">
        <v>5.7829994377596082E-2</v>
      </c>
      <c r="J53" s="54">
        <v>5.8035093398652239E-2</v>
      </c>
      <c r="K53" s="54">
        <v>5.8562549407713778E-2</v>
      </c>
      <c r="L53" s="54">
        <v>5.9362310169948238E-2</v>
      </c>
      <c r="M53" s="54">
        <v>6.0396026696756012E-2</v>
      </c>
      <c r="N53" s="54">
        <v>6.1554847759894712E-2</v>
      </c>
      <c r="O53" s="54">
        <v>6.2713899322649647E-2</v>
      </c>
      <c r="P53" s="54">
        <v>6.3808722379179172E-2</v>
      </c>
      <c r="Q53" s="54">
        <v>6.4848163559538069E-2</v>
      </c>
      <c r="R53" s="54">
        <v>6.5818682065719183E-2</v>
      </c>
      <c r="S53" s="54">
        <v>6.6684979562397301E-2</v>
      </c>
      <c r="T53" s="54">
        <v>6.7386168550881184E-2</v>
      </c>
      <c r="U53" s="54">
        <v>6.7926797927211596E-2</v>
      </c>
      <c r="V53" s="54">
        <v>6.8297735758938674E-2</v>
      </c>
      <c r="W53" s="54">
        <v>6.8530887139658575E-2</v>
      </c>
      <c r="X53" s="54">
        <v>6.8734558170144358E-2</v>
      </c>
      <c r="Y53" s="54">
        <v>6.8962940107285764E-2</v>
      </c>
      <c r="Z53" s="54">
        <v>6.9247834675757E-2</v>
      </c>
      <c r="AA53" s="54">
        <v>6.9629588473788709E-2</v>
      </c>
      <c r="AB53" s="54">
        <v>7.0126842569012193E-2</v>
      </c>
      <c r="AC53" s="54">
        <v>7.074562793047659E-2</v>
      </c>
      <c r="AD53" s="54">
        <v>7.1516839989718889E-2</v>
      </c>
      <c r="AE53" s="54">
        <v>7.241285960579151E-2</v>
      </c>
      <c r="AF53" s="54">
        <v>7.3439997732885426E-2</v>
      </c>
      <c r="AG53" s="54">
        <v>7.4553252218882204E-2</v>
      </c>
      <c r="AH53" s="54">
        <v>7.5712497496475586E-2</v>
      </c>
      <c r="AI53" s="54">
        <v>7.6911100164131205E-2</v>
      </c>
      <c r="AJ53" s="54">
        <v>7.8108223981356278E-2</v>
      </c>
      <c r="AK53" s="54">
        <v>7.9244715547008182E-2</v>
      </c>
    </row>
    <row r="54" spans="1:37" s="48" customFormat="1" ht="14.25" customHeight="1" x14ac:dyDescent="0.2">
      <c r="A54" s="52"/>
      <c r="B54" s="53" t="s">
        <v>144</v>
      </c>
      <c r="C54" s="53" t="s">
        <v>160</v>
      </c>
      <c r="D54" s="53" t="s">
        <v>155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</row>
    <row r="55" spans="1:37" s="48" customFormat="1" ht="14.25" customHeight="1" x14ac:dyDescent="0.2">
      <c r="A55" s="52"/>
      <c r="B55" s="53" t="s">
        <v>144</v>
      </c>
      <c r="C55" s="53" t="s">
        <v>158</v>
      </c>
      <c r="D55" s="53" t="s">
        <v>150</v>
      </c>
      <c r="E55" s="54">
        <v>3.7682122343752869E-3</v>
      </c>
      <c r="F55" s="54">
        <v>3.7983527003203608E-3</v>
      </c>
      <c r="G55" s="54">
        <v>3.828739597747995E-3</v>
      </c>
      <c r="H55" s="54">
        <v>3.8593729266582001E-3</v>
      </c>
      <c r="I55" s="54">
        <v>3.890243208917028E-3</v>
      </c>
      <c r="J55" s="54">
        <v>3.9213694007923716E-3</v>
      </c>
      <c r="K55" s="54">
        <v>3.9527420241502759E-3</v>
      </c>
      <c r="L55" s="54">
        <v>3.9843610789907684E-3</v>
      </c>
      <c r="M55" s="54">
        <v>4.0162360434477674E-3</v>
      </c>
      <c r="N55" s="54">
        <v>4.0483669175212693E-3</v>
      </c>
      <c r="O55" s="54">
        <v>4.0807537012113046E-3</v>
      </c>
      <c r="P55" s="54">
        <v>4.1133963945178473E-3</v>
      </c>
      <c r="Q55" s="54">
        <v>4.1463044755748494E-3</v>
      </c>
      <c r="R55" s="54">
        <v>4.1794779443823007E-3</v>
      </c>
      <c r="S55" s="54">
        <v>4.2129168009402314E-3</v>
      </c>
      <c r="T55" s="54">
        <v>4.2466210452486112E-3</v>
      </c>
      <c r="U55" s="54">
        <v>4.2805906773074522E-3</v>
      </c>
      <c r="V55" s="54">
        <v>4.3148351752506971E-3</v>
      </c>
      <c r="W55" s="54">
        <v>4.3493545390783459E-3</v>
      </c>
      <c r="X55" s="54">
        <v>4.3841487687904012E-3</v>
      </c>
      <c r="Y55" s="54">
        <v>4.4192178643868594E-3</v>
      </c>
      <c r="Z55" s="54">
        <v>4.4545713040016694E-3</v>
      </c>
      <c r="AA55" s="54">
        <v>4.4902090876348267E-3</v>
      </c>
      <c r="AB55" s="54">
        <v>4.5261312152863348E-3</v>
      </c>
      <c r="AC55" s="54">
        <v>4.5623471650901373E-3</v>
      </c>
      <c r="AD55" s="54">
        <v>4.5988379807783454E-3</v>
      </c>
      <c r="AE55" s="54">
        <v>4.6356320967527922E-3</v>
      </c>
      <c r="AF55" s="54">
        <v>4.6727200348795333E-3</v>
      </c>
      <c r="AG55" s="54">
        <v>4.7101017951585687E-3</v>
      </c>
      <c r="AH55" s="54">
        <v>4.7477773775899002E-3</v>
      </c>
      <c r="AI55" s="54">
        <v>4.785765738441407E-3</v>
      </c>
      <c r="AJ55" s="54">
        <v>4.8240479214452263E-3</v>
      </c>
      <c r="AK55" s="54">
        <v>4.8626428828692217E-3</v>
      </c>
    </row>
    <row r="56" spans="1:37" s="48" customFormat="1" ht="14.25" customHeight="1" x14ac:dyDescent="0.2">
      <c r="A56" s="52"/>
      <c r="B56" s="53" t="s">
        <v>144</v>
      </c>
      <c r="C56" s="53" t="s">
        <v>158</v>
      </c>
      <c r="D56" s="53" t="s">
        <v>151</v>
      </c>
      <c r="E56" s="54">
        <v>4.4243870525088624</v>
      </c>
      <c r="F56" s="54">
        <v>4.4600553595814434</v>
      </c>
      <c r="G56" s="54">
        <v>4.4960089995071364</v>
      </c>
      <c r="H56" s="54">
        <v>4.5322502834056833</v>
      </c>
      <c r="I56" s="54">
        <v>4.5687814951756298</v>
      </c>
      <c r="J56" s="54">
        <v>4.6056049696320596</v>
      </c>
      <c r="K56" s="54">
        <v>4.6427230275150144</v>
      </c>
      <c r="L56" s="54">
        <v>4.6801380210888492</v>
      </c>
      <c r="M56" s="54">
        <v>4.7178523145508313</v>
      </c>
      <c r="N56" s="54">
        <v>4.7558683619888917</v>
      </c>
      <c r="O56" s="54">
        <v>4.7941885175629819</v>
      </c>
      <c r="P56" s="54">
        <v>4.8328152597008707</v>
      </c>
      <c r="Q56" s="54">
        <v>4.8717510067294754</v>
      </c>
      <c r="R56" s="54">
        <v>4.9109982173999578</v>
      </c>
      <c r="S56" s="54">
        <v>4.9505594422876422</v>
      </c>
      <c r="T56" s="54">
        <v>4.990437152948628</v>
      </c>
      <c r="U56" s="54">
        <v>5.0306338680738536</v>
      </c>
      <c r="V56" s="54">
        <v>5.0711521390157914</v>
      </c>
      <c r="W56" s="54">
        <v>5.1119945660057136</v>
      </c>
      <c r="X56" s="54">
        <v>5.1531637596913837</v>
      </c>
      <c r="Y56" s="54">
        <v>5.1946622847610548</v>
      </c>
      <c r="Z56" s="54">
        <v>5.236492805669819</v>
      </c>
      <c r="AA56" s="54">
        <v>5.2786579436240588</v>
      </c>
      <c r="AB56" s="54">
        <v>5.3211604220518156</v>
      </c>
      <c r="AC56" s="54">
        <v>5.3640028911436328</v>
      </c>
      <c r="AD56" s="54">
        <v>5.4071881046291113</v>
      </c>
      <c r="AE56" s="54">
        <v>5.4507187224423257</v>
      </c>
      <c r="AF56" s="54">
        <v>5.4945974160237236</v>
      </c>
      <c r="AG56" s="54">
        <v>5.538826875978617</v>
      </c>
      <c r="AH56" s="54">
        <v>5.5834096118419803</v>
      </c>
      <c r="AI56" s="54">
        <v>5.6283479603908777</v>
      </c>
      <c r="AJ56" s="54">
        <v>5.6736439314825704</v>
      </c>
      <c r="AK56" s="54">
        <v>5.7192990973404347</v>
      </c>
    </row>
    <row r="57" spans="1:37" s="48" customFormat="1" ht="14.25" customHeight="1" x14ac:dyDescent="0.2">
      <c r="A57" s="52"/>
      <c r="B57" s="53" t="s">
        <v>144</v>
      </c>
      <c r="C57" s="53" t="s">
        <v>158</v>
      </c>
      <c r="D57" s="53" t="s">
        <v>164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54">
        <v>0</v>
      </c>
      <c r="Y57" s="54">
        <v>0</v>
      </c>
      <c r="Z57" s="54">
        <v>0</v>
      </c>
      <c r="AA57" s="54">
        <v>0</v>
      </c>
      <c r="AB57" s="54">
        <v>0</v>
      </c>
      <c r="AC57" s="54">
        <v>0</v>
      </c>
      <c r="AD57" s="54">
        <v>0</v>
      </c>
      <c r="AE57" s="54">
        <v>0</v>
      </c>
      <c r="AF57" s="54">
        <v>0</v>
      </c>
      <c r="AG57" s="54">
        <v>0</v>
      </c>
      <c r="AH57" s="54">
        <v>0</v>
      </c>
      <c r="AI57" s="54">
        <v>0</v>
      </c>
      <c r="AJ57" s="54">
        <v>0</v>
      </c>
      <c r="AK57" s="54">
        <v>0</v>
      </c>
    </row>
    <row r="58" spans="1:37" s="48" customFormat="1" ht="14.25" customHeight="1" x14ac:dyDescent="0.2">
      <c r="A58" s="52"/>
      <c r="B58" s="53" t="s">
        <v>144</v>
      </c>
      <c r="C58" s="53" t="s">
        <v>160</v>
      </c>
      <c r="D58" s="53" t="s">
        <v>157</v>
      </c>
      <c r="E58" s="54">
        <v>0.30912063768885079</v>
      </c>
      <c r="F58" s="54">
        <v>0.35657286789376902</v>
      </c>
      <c r="G58" s="54">
        <v>0.41628210717873859</v>
      </c>
      <c r="H58" s="54">
        <v>0.49727126419350359</v>
      </c>
      <c r="I58" s="54">
        <v>0.56886258601406459</v>
      </c>
      <c r="J58" s="54">
        <v>0.63416542187174185</v>
      </c>
      <c r="K58" s="54">
        <v>0.69792095236289875</v>
      </c>
      <c r="L58" s="54">
        <v>0.76380726214622785</v>
      </c>
      <c r="M58" s="54">
        <v>0.82953457623263138</v>
      </c>
      <c r="N58" s="54">
        <v>0.89684907019505911</v>
      </c>
      <c r="O58" s="54">
        <v>0.96380735692756803</v>
      </c>
      <c r="P58" s="54">
        <v>1.0315213731920461</v>
      </c>
      <c r="Q58" s="54">
        <v>1.0994730252307929</v>
      </c>
      <c r="R58" s="54">
        <v>1.1721182965897681</v>
      </c>
      <c r="S58" s="54">
        <v>1.2461596117756339</v>
      </c>
      <c r="T58" s="54">
        <v>1.3236292343563401</v>
      </c>
      <c r="U58" s="54">
        <v>1.4044257293424061</v>
      </c>
      <c r="V58" s="54">
        <v>1.4931890603378011</v>
      </c>
      <c r="W58" s="54">
        <v>1.590652086137281</v>
      </c>
      <c r="X58" s="54">
        <v>1.698240412867515</v>
      </c>
      <c r="Y58" s="54">
        <v>1.8087818417909789</v>
      </c>
      <c r="Z58" s="54">
        <v>1.917352918317442</v>
      </c>
      <c r="AA58" s="54">
        <v>2.020978778458097</v>
      </c>
      <c r="AB58" s="54">
        <v>2.1178593634485239</v>
      </c>
      <c r="AC58" s="54">
        <v>2.2089221181733731</v>
      </c>
      <c r="AD58" s="54">
        <v>2.29515564043751</v>
      </c>
      <c r="AE58" s="54">
        <v>2.377248298674957</v>
      </c>
      <c r="AF58" s="54">
        <v>2.4567389532348871</v>
      </c>
      <c r="AG58" s="54">
        <v>2.532667042632645</v>
      </c>
      <c r="AH58" s="54">
        <v>2.607525268705098</v>
      </c>
      <c r="AI58" s="54">
        <v>2.6798328625860131</v>
      </c>
      <c r="AJ58" s="54">
        <v>2.752786618770497</v>
      </c>
      <c r="AK58" s="54">
        <v>2.8239824749303359</v>
      </c>
    </row>
    <row r="59" spans="1:37" s="48" customFormat="1" ht="14.25" customHeight="1" x14ac:dyDescent="0.2">
      <c r="A59" s="52"/>
      <c r="B59" s="53" t="s">
        <v>144</v>
      </c>
      <c r="C59" s="53" t="s">
        <v>160</v>
      </c>
      <c r="D59" s="53" t="s">
        <v>146</v>
      </c>
      <c r="E59" s="54">
        <v>10.25968191382481</v>
      </c>
      <c r="F59" s="54">
        <v>10.341759369135399</v>
      </c>
      <c r="G59" s="54">
        <v>10.42449344113122</v>
      </c>
      <c r="H59" s="54">
        <v>10.50788939017686</v>
      </c>
      <c r="I59" s="54">
        <v>10.5919525050708</v>
      </c>
      <c r="J59" s="54">
        <v>10.67668813148067</v>
      </c>
      <c r="K59" s="54">
        <v>10.762101634030291</v>
      </c>
      <c r="L59" s="54">
        <v>10.848198443690411</v>
      </c>
      <c r="M59" s="54">
        <v>10.934984029344299</v>
      </c>
      <c r="N59" s="54">
        <v>11.022463907265941</v>
      </c>
      <c r="O59" s="54">
        <v>11.11064361268544</v>
      </c>
      <c r="P59" s="54">
        <v>11.19952876613652</v>
      </c>
      <c r="Q59" s="54">
        <v>11.28912499763037</v>
      </c>
      <c r="R59" s="54">
        <v>11.379437994047731</v>
      </c>
      <c r="S59" s="54">
        <v>11.470473499137491</v>
      </c>
      <c r="T59" s="54">
        <v>11.56223728508331</v>
      </c>
      <c r="U59" s="54">
        <v>11.654735180937481</v>
      </c>
      <c r="V59" s="54">
        <v>11.747973063143229</v>
      </c>
      <c r="W59" s="54">
        <v>11.84195685553428</v>
      </c>
      <c r="X59" s="54">
        <v>11.93669251037856</v>
      </c>
      <c r="Y59" s="54">
        <v>12.032186046291111</v>
      </c>
      <c r="Z59" s="54">
        <v>12.128443538756089</v>
      </c>
      <c r="AA59" s="54">
        <v>12.225471082213341</v>
      </c>
      <c r="AB59" s="54">
        <v>12.32327484692814</v>
      </c>
      <c r="AC59" s="54">
        <v>12.42186105055637</v>
      </c>
      <c r="AD59" s="54">
        <v>12.521235939188291</v>
      </c>
      <c r="AE59" s="54">
        <v>12.621405825261119</v>
      </c>
      <c r="AF59" s="54">
        <v>12.72237706860273</v>
      </c>
      <c r="AG59" s="54">
        <v>12.824156085909809</v>
      </c>
      <c r="AH59" s="54">
        <v>12.926749341269691</v>
      </c>
      <c r="AI59" s="54">
        <v>13.030163336682181</v>
      </c>
      <c r="AJ59" s="54">
        <v>13.134404640494379</v>
      </c>
      <c r="AK59" s="54">
        <v>13.23947987792164</v>
      </c>
    </row>
    <row r="60" spans="1:37" s="48" customFormat="1" ht="14.25" customHeight="1" x14ac:dyDescent="0.2">
      <c r="A60" s="52"/>
      <c r="B60" s="53" t="s">
        <v>144</v>
      </c>
      <c r="C60" s="53" t="s">
        <v>160</v>
      </c>
      <c r="D60" s="53" t="s">
        <v>161</v>
      </c>
      <c r="E60" s="54">
        <v>7.5951017721267036</v>
      </c>
      <c r="F60" s="54">
        <v>7.6831124293215556</v>
      </c>
      <c r="G60" s="54">
        <v>7.785504022283094</v>
      </c>
      <c r="H60" s="54">
        <v>7.8799754433018032</v>
      </c>
      <c r="I60" s="54">
        <v>7.9559860268515532</v>
      </c>
      <c r="J60" s="54">
        <v>8.0064400453433908</v>
      </c>
      <c r="K60" s="54">
        <v>8.0379484916213304</v>
      </c>
      <c r="L60" s="54">
        <v>8.0589196356889659</v>
      </c>
      <c r="M60" s="54">
        <v>8.0730757733967735</v>
      </c>
      <c r="N60" s="54">
        <v>8.081971668360092</v>
      </c>
      <c r="O60" s="54">
        <v>8.0899632189354165</v>
      </c>
      <c r="P60" s="54">
        <v>8.0898443737038654</v>
      </c>
      <c r="Q60" s="54">
        <v>8.0853419832616158</v>
      </c>
      <c r="R60" s="54">
        <v>8.0736927500805535</v>
      </c>
      <c r="S60" s="54">
        <v>8.0606078534017023</v>
      </c>
      <c r="T60" s="54">
        <v>8.0471250661099756</v>
      </c>
      <c r="U60" s="54">
        <v>8.033789603434867</v>
      </c>
      <c r="V60" s="54">
        <v>8.0285788238204461</v>
      </c>
      <c r="W60" s="54">
        <v>8.0371226948514778</v>
      </c>
      <c r="X60" s="54">
        <v>8.0584252116182853</v>
      </c>
      <c r="Y60" s="54">
        <v>8.0868559479839917</v>
      </c>
      <c r="Z60" s="54">
        <v>8.1132235670483102</v>
      </c>
      <c r="AA60" s="54">
        <v>8.1319570613519634</v>
      </c>
      <c r="AB60" s="54">
        <v>8.1429860253539985</v>
      </c>
      <c r="AC60" s="54">
        <v>8.1477715770667078</v>
      </c>
      <c r="AD60" s="54">
        <v>8.1482165931037098</v>
      </c>
      <c r="AE60" s="54">
        <v>8.1458359740014679</v>
      </c>
      <c r="AF60" s="54">
        <v>8.1412934760771911</v>
      </c>
      <c r="AG60" s="54">
        <v>8.1360782519382777</v>
      </c>
      <c r="AH60" s="54">
        <v>8.1305487740792</v>
      </c>
      <c r="AI60" s="54">
        <v>8.1270284131139476</v>
      </c>
      <c r="AJ60" s="54">
        <v>8.1262924957822289</v>
      </c>
      <c r="AK60" s="54">
        <v>8.1312946247038074</v>
      </c>
    </row>
    <row r="61" spans="1:37" s="48" customFormat="1" ht="14.25" customHeight="1" x14ac:dyDescent="0.2">
      <c r="A61" s="52"/>
      <c r="B61" s="53" t="s">
        <v>144</v>
      </c>
      <c r="C61" s="53" t="s">
        <v>160</v>
      </c>
      <c r="D61" s="53" t="s">
        <v>148</v>
      </c>
      <c r="E61" s="54">
        <v>109.25261779424859</v>
      </c>
      <c r="F61" s="54">
        <v>110.518617253995</v>
      </c>
      <c r="G61" s="54">
        <v>111.99148093947269</v>
      </c>
      <c r="H61" s="54">
        <v>113.3504159858207</v>
      </c>
      <c r="I61" s="54">
        <v>114.44379900669161</v>
      </c>
      <c r="J61" s="54">
        <v>115.1695606695354</v>
      </c>
      <c r="K61" s="54">
        <v>115.62279753758079</v>
      </c>
      <c r="L61" s="54">
        <v>115.92445937671791</v>
      </c>
      <c r="M61" s="54">
        <v>116.1280899759255</v>
      </c>
      <c r="N61" s="54">
        <v>116.256053996929</v>
      </c>
      <c r="O61" s="54">
        <v>116.3710093738745</v>
      </c>
      <c r="P61" s="54">
        <v>116.3692998312892</v>
      </c>
      <c r="Q61" s="54">
        <v>116.3045346899702</v>
      </c>
      <c r="R61" s="54">
        <v>116.1369649403824</v>
      </c>
      <c r="S61" s="54">
        <v>115.9487437396925</v>
      </c>
      <c r="T61" s="54">
        <v>115.754799035126</v>
      </c>
      <c r="U61" s="54">
        <v>115.5629735275717</v>
      </c>
      <c r="V61" s="54">
        <v>115.4880184634049</v>
      </c>
      <c r="W61" s="54">
        <v>115.610918762914</v>
      </c>
      <c r="X61" s="54">
        <v>115.91734726934961</v>
      </c>
      <c r="Y61" s="54">
        <v>116.32631248459801</v>
      </c>
      <c r="Z61" s="54">
        <v>116.7056005440448</v>
      </c>
      <c r="AA61" s="54">
        <v>116.9750746497828</v>
      </c>
      <c r="AB61" s="54">
        <v>117.1337220442439</v>
      </c>
      <c r="AC61" s="54">
        <v>117.2025603757132</v>
      </c>
      <c r="AD61" s="54">
        <v>117.2089617557295</v>
      </c>
      <c r="AE61" s="54">
        <v>117.1747174663052</v>
      </c>
      <c r="AF61" s="54">
        <v>117.109375390973</v>
      </c>
      <c r="AG61" s="54">
        <v>117.0343563967925</v>
      </c>
      <c r="AH61" s="54">
        <v>116.95481698671171</v>
      </c>
      <c r="AI61" s="54">
        <v>116.9041779424866</v>
      </c>
      <c r="AJ61" s="54">
        <v>116.8935920516369</v>
      </c>
      <c r="AK61" s="54">
        <v>116.9655457604307</v>
      </c>
    </row>
    <row r="62" spans="1:37" s="48" customFormat="1" ht="14.25" customHeight="1" x14ac:dyDescent="0.2">
      <c r="A62" s="52"/>
      <c r="B62" s="53" t="s">
        <v>144</v>
      </c>
      <c r="C62" s="53" t="s">
        <v>160</v>
      </c>
      <c r="D62" s="53" t="s">
        <v>162</v>
      </c>
      <c r="E62" s="54">
        <v>7.642314181184009</v>
      </c>
      <c r="F62" s="54">
        <v>7.7187373229958496</v>
      </c>
      <c r="G62" s="54">
        <v>7.7959246962258071</v>
      </c>
      <c r="H62" s="54">
        <v>7.8738839402498346</v>
      </c>
      <c r="I62" s="54">
        <v>7.9526227797471227</v>
      </c>
      <c r="J62" s="54">
        <v>8.0321490057437508</v>
      </c>
      <c r="K62" s="54">
        <v>8.112470504047165</v>
      </c>
      <c r="L62" s="54">
        <v>8.1935952078554788</v>
      </c>
      <c r="M62" s="54">
        <v>8.2755311546262682</v>
      </c>
      <c r="N62" s="54">
        <v>8.3582864671203438</v>
      </c>
      <c r="O62" s="54">
        <v>8.4418693344454354</v>
      </c>
      <c r="P62" s="54">
        <v>8.526288031012454</v>
      </c>
      <c r="Q62" s="54">
        <v>8.6115509070574081</v>
      </c>
      <c r="R62" s="54">
        <v>8.6976664170758067</v>
      </c>
      <c r="S62" s="54">
        <v>8.7846430819100334</v>
      </c>
      <c r="T62" s="54">
        <v>8.8724895077057226</v>
      </c>
      <c r="U62" s="54">
        <v>8.9612144048679685</v>
      </c>
      <c r="V62" s="54">
        <v>9.0508265501488072</v>
      </c>
      <c r="W62" s="54">
        <v>9.1413348150815974</v>
      </c>
      <c r="X62" s="54">
        <v>9.2327481659810822</v>
      </c>
      <c r="Y62" s="54">
        <v>9.3250756449870149</v>
      </c>
      <c r="Z62" s="54">
        <v>9.418326398498662</v>
      </c>
      <c r="AA62" s="54">
        <v>9.5125096676966248</v>
      </c>
      <c r="AB62" s="54">
        <v>9.6076347601083363</v>
      </c>
      <c r="AC62" s="54">
        <v>9.7037111064773569</v>
      </c>
      <c r="AD62" s="54">
        <v>9.8007482228498866</v>
      </c>
      <c r="AE62" s="54">
        <v>9.8987557010975689</v>
      </c>
      <c r="AF62" s="54">
        <v>9.9977432657858323</v>
      </c>
      <c r="AG62" s="54">
        <v>10.09772069834891</v>
      </c>
      <c r="AH62" s="54">
        <v>10.19869790343677</v>
      </c>
      <c r="AI62" s="54">
        <v>10.30068488048073</v>
      </c>
      <c r="AJ62" s="54">
        <v>10.40369173317157</v>
      </c>
      <c r="AK62" s="54">
        <v>10.507728650503291</v>
      </c>
    </row>
    <row r="63" spans="1:37" s="48" customFormat="1" ht="14.25" customHeight="1" x14ac:dyDescent="0.2">
      <c r="A63" s="52"/>
      <c r="B63" s="53" t="s">
        <v>144</v>
      </c>
      <c r="C63" s="53" t="s">
        <v>160</v>
      </c>
      <c r="D63" s="53" t="s">
        <v>150</v>
      </c>
      <c r="E63" s="54">
        <v>92.156623139916221</v>
      </c>
      <c r="F63" s="54">
        <v>90.591770837677387</v>
      </c>
      <c r="G63" s="54">
        <v>89.165145934828246</v>
      </c>
      <c r="H63" s="54">
        <v>87.713664606752133</v>
      </c>
      <c r="I63" s="54">
        <v>86.214368396110189</v>
      </c>
      <c r="J63" s="54">
        <v>84.648311413568791</v>
      </c>
      <c r="K63" s="54">
        <v>83.098387447159396</v>
      </c>
      <c r="L63" s="54">
        <v>81.548980560347275</v>
      </c>
      <c r="M63" s="54">
        <v>80.155726716963969</v>
      </c>
      <c r="N63" s="54">
        <v>78.99427429719627</v>
      </c>
      <c r="O63" s="54">
        <v>78.116877931112938</v>
      </c>
      <c r="P63" s="54">
        <v>77.455752317403764</v>
      </c>
      <c r="Q63" s="54">
        <v>76.963283472029929</v>
      </c>
      <c r="R63" s="54">
        <v>76.581854785509833</v>
      </c>
      <c r="S63" s="54">
        <v>76.30795137717277</v>
      </c>
      <c r="T63" s="54">
        <v>76.138651176236408</v>
      </c>
      <c r="U63" s="54">
        <v>76.087695704509585</v>
      </c>
      <c r="V63" s="54">
        <v>76.155168454874612</v>
      </c>
      <c r="W63" s="54">
        <v>76.276857676340668</v>
      </c>
      <c r="X63" s="54">
        <v>76.398942941633535</v>
      </c>
      <c r="Y63" s="54">
        <v>76.471596714878771</v>
      </c>
      <c r="Z63" s="54">
        <v>76.438911720660442</v>
      </c>
      <c r="AA63" s="54">
        <v>76.349812257122707</v>
      </c>
      <c r="AB63" s="54">
        <v>76.268646048565842</v>
      </c>
      <c r="AC63" s="54">
        <v>76.241307802399874</v>
      </c>
      <c r="AD63" s="54">
        <v>76.304184340227096</v>
      </c>
      <c r="AE63" s="54">
        <v>76.4916867666293</v>
      </c>
      <c r="AF63" s="54">
        <v>76.831776240213827</v>
      </c>
      <c r="AG63" s="54">
        <v>77.341904318237809</v>
      </c>
      <c r="AH63" s="54">
        <v>78.017734242602216</v>
      </c>
      <c r="AI63" s="54">
        <v>78.834122760790862</v>
      </c>
      <c r="AJ63" s="54">
        <v>79.748923103899287</v>
      </c>
      <c r="AK63" s="54">
        <v>80.712255160843938</v>
      </c>
    </row>
    <row r="64" spans="1:37" s="48" customFormat="1" ht="14.25" customHeight="1" x14ac:dyDescent="0.2">
      <c r="A64" s="52"/>
      <c r="B64" s="53" t="s">
        <v>144</v>
      </c>
      <c r="C64" s="53" t="s">
        <v>160</v>
      </c>
      <c r="D64" s="53" t="s">
        <v>163</v>
      </c>
      <c r="E64" s="54">
        <v>0.25367025066820847</v>
      </c>
      <c r="F64" s="54">
        <v>0.2436372608098118</v>
      </c>
      <c r="G64" s="54">
        <v>0.23789363228631449</v>
      </c>
      <c r="H64" s="54">
        <v>0.23327230026728341</v>
      </c>
      <c r="I64" s="54">
        <v>0.22941516114723329</v>
      </c>
      <c r="J64" s="54">
        <v>0.2258633030254194</v>
      </c>
      <c r="K64" s="54">
        <v>0.22336105886869001</v>
      </c>
      <c r="L64" s="54">
        <v>0.22210285113642819</v>
      </c>
      <c r="M64" s="54">
        <v>0.2230776401436885</v>
      </c>
      <c r="N64" s="54">
        <v>0.22686894699827501</v>
      </c>
      <c r="O64" s="54">
        <v>0.23344509231702459</v>
      </c>
      <c r="P64" s="54">
        <v>0.24185995499782001</v>
      </c>
      <c r="Q64" s="54">
        <v>0.25095070060470498</v>
      </c>
      <c r="R64" s="54">
        <v>0.26008451642560521</v>
      </c>
      <c r="S64" s="54">
        <v>0.26884166085341032</v>
      </c>
      <c r="T64" s="54">
        <v>0.27677305975015642</v>
      </c>
      <c r="U64" s="54">
        <v>0.28379944003184471</v>
      </c>
      <c r="V64" s="54">
        <v>0.28960069550546891</v>
      </c>
      <c r="W64" s="54">
        <v>0.29369220802608392</v>
      </c>
      <c r="X64" s="54">
        <v>0.29611079272268881</v>
      </c>
      <c r="Y64" s="54">
        <v>0.29677097093056309</v>
      </c>
      <c r="Z64" s="54">
        <v>0.29611658318010348</v>
      </c>
      <c r="AA64" s="54">
        <v>0.29491203927738707</v>
      </c>
      <c r="AB64" s="54">
        <v>0.29374397653214018</v>
      </c>
      <c r="AC64" s="54">
        <v>0.29287340007203277</v>
      </c>
      <c r="AD64" s="54">
        <v>0.29257180206812877</v>
      </c>
      <c r="AE64" s="54">
        <v>0.29294977481849371</v>
      </c>
      <c r="AF64" s="54">
        <v>0.29424534186681323</v>
      </c>
      <c r="AG64" s="54">
        <v>0.29652230951794212</v>
      </c>
      <c r="AH64" s="54">
        <v>0.29955886987469921</v>
      </c>
      <c r="AI64" s="54">
        <v>0.30331448166928898</v>
      </c>
      <c r="AJ64" s="54">
        <v>0.30751326475271551</v>
      </c>
      <c r="AK64" s="54">
        <v>0.31165246080791609</v>
      </c>
    </row>
    <row r="65" spans="1:37" s="48" customFormat="1" ht="14.25" customHeight="1" x14ac:dyDescent="0.2">
      <c r="A65" s="52"/>
      <c r="B65" s="53" t="s">
        <v>144</v>
      </c>
      <c r="C65" s="53" t="s">
        <v>160</v>
      </c>
      <c r="D65" s="53" t="s">
        <v>155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</row>
    <row r="66" spans="1:37" s="48" customFormat="1" ht="14.25" customHeight="1" x14ac:dyDescent="0.2">
      <c r="A66" s="52"/>
      <c r="B66" s="53" t="s">
        <v>144</v>
      </c>
      <c r="C66" s="53" t="s">
        <v>160</v>
      </c>
      <c r="D66" s="53" t="s">
        <v>164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</row>
    <row r="67" spans="1:37" s="48" customFormat="1" ht="14.25" customHeight="1" x14ac:dyDescent="0.2">
      <c r="A67" s="52"/>
      <c r="B67" s="53" t="s">
        <v>144</v>
      </c>
      <c r="C67" s="53" t="s">
        <v>160</v>
      </c>
      <c r="D67" s="53" t="s">
        <v>165</v>
      </c>
      <c r="E67" s="54">
        <v>0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0</v>
      </c>
      <c r="AB67" s="54">
        <v>0</v>
      </c>
      <c r="AC67" s="54">
        <v>0</v>
      </c>
      <c r="AD67" s="54">
        <v>0</v>
      </c>
      <c r="AE67" s="54">
        <v>0</v>
      </c>
      <c r="AF67" s="54">
        <v>0</v>
      </c>
      <c r="AG67" s="54">
        <v>0</v>
      </c>
      <c r="AH67" s="54">
        <v>0</v>
      </c>
      <c r="AI67" s="54">
        <v>0</v>
      </c>
      <c r="AJ67" s="54">
        <v>0</v>
      </c>
      <c r="AK67" s="54">
        <v>0</v>
      </c>
    </row>
    <row r="69" spans="1:37" s="50" customFormat="1" ht="14.5" customHeight="1" x14ac:dyDescent="0.15">
      <c r="A69" s="49" t="s">
        <v>166</v>
      </c>
    </row>
    <row r="70" spans="1:37" ht="15" customHeight="1" x14ac:dyDescent="0.2">
      <c r="B70" s="29">
        <v>2020</v>
      </c>
      <c r="C70" s="29">
        <v>2021</v>
      </c>
      <c r="D70" s="29">
        <v>2022</v>
      </c>
      <c r="E70" s="29">
        <v>2023</v>
      </c>
      <c r="F70" s="29">
        <v>2024</v>
      </c>
      <c r="G70" s="29">
        <v>2025</v>
      </c>
      <c r="H70" s="29">
        <v>2026</v>
      </c>
      <c r="I70" s="29">
        <v>2027</v>
      </c>
      <c r="J70" s="29">
        <v>2028</v>
      </c>
      <c r="K70" s="29">
        <v>2029</v>
      </c>
      <c r="L70" s="29">
        <v>2030</v>
      </c>
      <c r="M70" s="29">
        <v>2031</v>
      </c>
      <c r="N70" s="29">
        <v>2032</v>
      </c>
      <c r="O70" s="29">
        <v>2033</v>
      </c>
      <c r="P70" s="29">
        <v>2034</v>
      </c>
      <c r="Q70" s="29">
        <v>2035</v>
      </c>
      <c r="R70" s="29">
        <v>2036</v>
      </c>
      <c r="S70" s="29">
        <v>2037</v>
      </c>
      <c r="T70" s="29">
        <v>2038</v>
      </c>
      <c r="U70" s="29">
        <v>2039</v>
      </c>
      <c r="V70" s="29">
        <v>2040</v>
      </c>
      <c r="W70" s="29">
        <v>2041</v>
      </c>
      <c r="X70" s="29">
        <v>2042</v>
      </c>
      <c r="Y70" s="29">
        <v>2043</v>
      </c>
      <c r="Z70" s="29">
        <v>2044</v>
      </c>
      <c r="AA70" s="29">
        <v>2045</v>
      </c>
      <c r="AB70" s="29">
        <v>2046</v>
      </c>
      <c r="AC70" s="29">
        <v>2047</v>
      </c>
      <c r="AD70" s="29">
        <v>2048</v>
      </c>
      <c r="AE70" s="29">
        <v>2049</v>
      </c>
      <c r="AF70" s="29">
        <v>2050</v>
      </c>
    </row>
    <row r="71" spans="1:37" ht="14.5" customHeight="1" x14ac:dyDescent="0.15">
      <c r="A71" s="55" t="s">
        <v>135</v>
      </c>
    </row>
    <row r="72" spans="1:37" x14ac:dyDescent="0.15">
      <c r="A72" s="48" t="s">
        <v>136</v>
      </c>
      <c r="B72">
        <f t="shared" ref="B72:AF72" si="0">(B5*G33)*1000000000000</f>
        <v>115583836777502.69</v>
      </c>
      <c r="C72">
        <f t="shared" si="0"/>
        <v>116578008395153.69</v>
      </c>
      <c r="D72">
        <f t="shared" si="0"/>
        <v>117574868552010.8</v>
      </c>
      <c r="E72">
        <f t="shared" si="0"/>
        <v>119619561359789.39</v>
      </c>
      <c r="F72">
        <f t="shared" si="0"/>
        <v>120977846934786.92</v>
      </c>
      <c r="G72">
        <f t="shared" si="0"/>
        <v>121902005341232.83</v>
      </c>
      <c r="H72">
        <f t="shared" si="0"/>
        <v>122485942188461.41</v>
      </c>
      <c r="I72">
        <f t="shared" si="0"/>
        <v>123348079316313.91</v>
      </c>
      <c r="J72">
        <f t="shared" si="0"/>
        <v>124363124524093.5</v>
      </c>
      <c r="K72">
        <f t="shared" si="0"/>
        <v>125232455750641.14</v>
      </c>
      <c r="L72">
        <f t="shared" si="0"/>
        <v>126046874287528.58</v>
      </c>
      <c r="M72">
        <f t="shared" si="0"/>
        <v>127268136608581.47</v>
      </c>
      <c r="N72">
        <f t="shared" si="0"/>
        <v>128185480527235.97</v>
      </c>
      <c r="O72">
        <f t="shared" si="0"/>
        <v>129119468302165.08</v>
      </c>
      <c r="P72">
        <f t="shared" si="0"/>
        <v>129913156126953.2</v>
      </c>
      <c r="Q72">
        <f t="shared" si="0"/>
        <v>130694210254770.44</v>
      </c>
      <c r="R72">
        <f t="shared" si="0"/>
        <v>131515331200313.8</v>
      </c>
      <c r="S72">
        <f t="shared" si="0"/>
        <v>132400690437230.83</v>
      </c>
      <c r="T72">
        <f t="shared" si="0"/>
        <v>133304217338826.08</v>
      </c>
      <c r="U72">
        <f t="shared" si="0"/>
        <v>134285565617218.91</v>
      </c>
      <c r="V72">
        <f t="shared" si="0"/>
        <v>135266450211199.39</v>
      </c>
      <c r="W72">
        <f t="shared" si="0"/>
        <v>136215362950572.55</v>
      </c>
      <c r="X72">
        <f t="shared" si="0"/>
        <v>137224621380271.17</v>
      </c>
      <c r="Y72">
        <f t="shared" si="0"/>
        <v>138268938233857.11</v>
      </c>
      <c r="Z72">
        <f t="shared" si="0"/>
        <v>139266238576480.42</v>
      </c>
      <c r="AA72">
        <f t="shared" si="0"/>
        <v>140268500506817.7</v>
      </c>
      <c r="AB72">
        <f t="shared" si="0"/>
        <v>141379391285690.62</v>
      </c>
      <c r="AC72">
        <f t="shared" si="0"/>
        <v>142305342624140.69</v>
      </c>
      <c r="AD72">
        <f t="shared" si="0"/>
        <v>143258874603945.78</v>
      </c>
      <c r="AE72">
        <f t="shared" si="0"/>
        <v>144295107137134.09</v>
      </c>
      <c r="AF72">
        <f t="shared" si="0"/>
        <v>145236675588230.16</v>
      </c>
    </row>
    <row r="73" spans="1:37" x14ac:dyDescent="0.15">
      <c r="A73" s="48" t="s">
        <v>137</v>
      </c>
      <c r="B73">
        <f t="shared" ref="B73:AF73" si="1">B6*G33*1000000000000</f>
        <v>12796421547399.01</v>
      </c>
      <c r="C73">
        <f t="shared" si="1"/>
        <v>12713749710104.111</v>
      </c>
      <c r="D73">
        <f t="shared" si="1"/>
        <v>12634861028079.121</v>
      </c>
      <c r="E73">
        <f t="shared" si="1"/>
        <v>11514657358733.123</v>
      </c>
      <c r="F73">
        <f t="shared" si="1"/>
        <v>11087424744456.561</v>
      </c>
      <c r="G73">
        <f t="shared" si="1"/>
        <v>11100929753616.482</v>
      </c>
      <c r="H73">
        <f t="shared" si="1"/>
        <v>11461313693819.998</v>
      </c>
      <c r="I73">
        <f t="shared" si="1"/>
        <v>11550202116075.908</v>
      </c>
      <c r="J73">
        <f t="shared" si="1"/>
        <v>11492934706712.721</v>
      </c>
      <c r="K73">
        <f t="shared" si="1"/>
        <v>11588181486429.668</v>
      </c>
      <c r="L73">
        <f t="shared" si="1"/>
        <v>11745189502322.023</v>
      </c>
      <c r="M73">
        <f t="shared" si="1"/>
        <v>11502250808794.549</v>
      </c>
      <c r="N73">
        <f t="shared" si="1"/>
        <v>11570176689331.633</v>
      </c>
      <c r="O73">
        <f t="shared" si="1"/>
        <v>11628454076962.605</v>
      </c>
      <c r="P73">
        <f t="shared" si="1"/>
        <v>11834076443713.906</v>
      </c>
      <c r="Q73">
        <f t="shared" si="1"/>
        <v>12059427675934.682</v>
      </c>
      <c r="R73">
        <f t="shared" si="1"/>
        <v>12251857588010.59</v>
      </c>
      <c r="S73">
        <f t="shared" si="1"/>
        <v>12387245414503.668</v>
      </c>
      <c r="T73">
        <f t="shared" si="1"/>
        <v>12511712774663.914</v>
      </c>
      <c r="U73">
        <f t="shared" si="1"/>
        <v>12565657612398.488</v>
      </c>
      <c r="V73">
        <f t="shared" si="1"/>
        <v>12627416739725.527</v>
      </c>
      <c r="W73">
        <f t="shared" si="1"/>
        <v>12728550456774.963</v>
      </c>
      <c r="X73">
        <f t="shared" si="1"/>
        <v>12776793822457.52</v>
      </c>
      <c r="Y73">
        <f t="shared" si="1"/>
        <v>12797486991399.973</v>
      </c>
      <c r="Z73">
        <f t="shared" si="1"/>
        <v>12872758260549.367</v>
      </c>
      <c r="AA73">
        <f t="shared" si="1"/>
        <v>12950683177671.283</v>
      </c>
      <c r="AB73">
        <f t="shared" si="1"/>
        <v>12927648602294.785</v>
      </c>
      <c r="AC73">
        <f t="shared" si="1"/>
        <v>13097277322855.836</v>
      </c>
      <c r="AD73">
        <f t="shared" si="1"/>
        <v>13247103946617.453</v>
      </c>
      <c r="AE73">
        <f t="shared" si="1"/>
        <v>13322063819282.496</v>
      </c>
      <c r="AF73">
        <f t="shared" si="1"/>
        <v>13499577307966.145</v>
      </c>
    </row>
    <row r="74" spans="1:37" ht="14.5" customHeight="1" x14ac:dyDescent="0.15">
      <c r="A74" s="15"/>
    </row>
    <row r="75" spans="1:37" ht="14.5" customHeight="1" x14ac:dyDescent="0.15">
      <c r="A75" s="15" t="s">
        <v>138</v>
      </c>
    </row>
    <row r="76" spans="1:37" x14ac:dyDescent="0.15">
      <c r="A76" s="48" t="s">
        <v>136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7" x14ac:dyDescent="0.15">
      <c r="A77" s="48" t="s">
        <v>137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9" spans="1:37" s="48" customFormat="1" x14ac:dyDescent="0.15">
      <c r="A79" s="55" t="s">
        <v>139</v>
      </c>
    </row>
    <row r="80" spans="1:37" s="48" customFormat="1" x14ac:dyDescent="0.15">
      <c r="A80" s="48" t="s">
        <v>136</v>
      </c>
      <c r="B80" s="48">
        <f t="shared" ref="B80:AF80" si="2">B13*G38*1000000000000</f>
        <v>8267922547464.0605</v>
      </c>
      <c r="C80" s="48">
        <f t="shared" si="2"/>
        <v>8339853469583.6113</v>
      </c>
      <c r="D80" s="48">
        <f t="shared" si="2"/>
        <v>8412410197355.5801</v>
      </c>
      <c r="E80" s="48">
        <f t="shared" si="2"/>
        <v>8485598161771.3818</v>
      </c>
      <c r="F80" s="48">
        <f t="shared" si="2"/>
        <v>8559422869647.7812</v>
      </c>
      <c r="G80" s="48">
        <f t="shared" si="2"/>
        <v>8633889846757.8906</v>
      </c>
      <c r="H80" s="48">
        <f t="shared" si="2"/>
        <v>8709004694700.1787</v>
      </c>
      <c r="I80" s="48">
        <f t="shared" si="2"/>
        <v>8784773034029.4609</v>
      </c>
      <c r="J80" s="48">
        <f t="shared" si="2"/>
        <v>8861200561125.8984</v>
      </c>
      <c r="K80" s="48">
        <f t="shared" si="2"/>
        <v>8938293000804.1797</v>
      </c>
      <c r="L80" s="48">
        <f t="shared" si="2"/>
        <v>9016056153704.3398</v>
      </c>
      <c r="M80" s="48">
        <f t="shared" si="2"/>
        <v>9094495839422.7598</v>
      </c>
      <c r="N80" s="48">
        <f t="shared" si="2"/>
        <v>9173617953381.1797</v>
      </c>
      <c r="O80" s="48">
        <f t="shared" si="2"/>
        <v>9253428428914.0195</v>
      </c>
      <c r="P80" s="48">
        <f t="shared" si="2"/>
        <v>9333933256224.7207</v>
      </c>
      <c r="Q80" s="48">
        <f t="shared" si="2"/>
        <v>9415138472907.5703</v>
      </c>
      <c r="R80" s="48">
        <f t="shared" si="2"/>
        <v>9497050182904.0508</v>
      </c>
      <c r="S80" s="48">
        <f t="shared" si="2"/>
        <v>9579674518590.1484</v>
      </c>
      <c r="T80" s="48">
        <f t="shared" si="2"/>
        <v>9663017688167.2207</v>
      </c>
      <c r="U80" s="48">
        <f t="shared" si="2"/>
        <v>9747085937749.2891</v>
      </c>
      <c r="V80" s="48">
        <f t="shared" si="2"/>
        <v>9831885589275.75</v>
      </c>
      <c r="W80" s="48">
        <f t="shared" si="2"/>
        <v>9917422993120.5</v>
      </c>
      <c r="X80" s="48">
        <f t="shared" si="2"/>
        <v>10003704575482.801</v>
      </c>
      <c r="Y80" s="48">
        <f t="shared" si="2"/>
        <v>10090736800474.59</v>
      </c>
      <c r="Z80" s="48">
        <f t="shared" si="2"/>
        <v>10178526208033.17</v>
      </c>
      <c r="AA80" s="48">
        <f t="shared" si="2"/>
        <v>10267079385486.689</v>
      </c>
      <c r="AB80" s="48">
        <f t="shared" si="2"/>
        <v>10356402977032.318</v>
      </c>
      <c r="AC80" s="48">
        <f t="shared" si="2"/>
        <v>10446503683736.25</v>
      </c>
      <c r="AD80" s="48">
        <f t="shared" si="2"/>
        <v>10537388273011.859</v>
      </c>
      <c r="AE80" s="48">
        <f t="shared" si="2"/>
        <v>10629063550185.209</v>
      </c>
      <c r="AF80" s="48">
        <f t="shared" si="2"/>
        <v>10721536396407.719</v>
      </c>
    </row>
    <row r="81" spans="1:32" s="48" customFormat="1" x14ac:dyDescent="0.15">
      <c r="A81" s="48" t="s">
        <v>137</v>
      </c>
      <c r="B81" s="48">
        <f t="shared" ref="B81:AF81" si="3">B14*E38</f>
        <v>0</v>
      </c>
      <c r="C81" s="48">
        <f t="shared" si="3"/>
        <v>0</v>
      </c>
      <c r="D81" s="48">
        <f t="shared" si="3"/>
        <v>0</v>
      </c>
      <c r="E81" s="48">
        <f t="shared" si="3"/>
        <v>0</v>
      </c>
      <c r="F81" s="48">
        <f t="shared" si="3"/>
        <v>0</v>
      </c>
      <c r="G81" s="48">
        <f t="shared" si="3"/>
        <v>0</v>
      </c>
      <c r="H81" s="48">
        <f t="shared" si="3"/>
        <v>0</v>
      </c>
      <c r="I81" s="48">
        <f t="shared" si="3"/>
        <v>0</v>
      </c>
      <c r="J81" s="48">
        <f t="shared" si="3"/>
        <v>0</v>
      </c>
      <c r="K81" s="48">
        <f t="shared" si="3"/>
        <v>0</v>
      </c>
      <c r="L81" s="48">
        <f t="shared" si="3"/>
        <v>0</v>
      </c>
      <c r="M81" s="48">
        <f t="shared" si="3"/>
        <v>0</v>
      </c>
      <c r="N81" s="48">
        <f t="shared" si="3"/>
        <v>0</v>
      </c>
      <c r="O81" s="48">
        <f t="shared" si="3"/>
        <v>0</v>
      </c>
      <c r="P81" s="48">
        <f t="shared" si="3"/>
        <v>0</v>
      </c>
      <c r="Q81" s="48">
        <f t="shared" si="3"/>
        <v>0</v>
      </c>
      <c r="R81" s="48">
        <f t="shared" si="3"/>
        <v>0</v>
      </c>
      <c r="S81" s="48">
        <f t="shared" si="3"/>
        <v>0</v>
      </c>
      <c r="T81" s="48">
        <f t="shared" si="3"/>
        <v>0</v>
      </c>
      <c r="U81" s="48">
        <f t="shared" si="3"/>
        <v>0</v>
      </c>
      <c r="V81" s="48">
        <f t="shared" si="3"/>
        <v>0</v>
      </c>
      <c r="W81" s="48">
        <f t="shared" si="3"/>
        <v>0</v>
      </c>
      <c r="X81" s="48">
        <f t="shared" si="3"/>
        <v>0</v>
      </c>
      <c r="Y81" s="48">
        <f t="shared" si="3"/>
        <v>0</v>
      </c>
      <c r="Z81" s="48">
        <f t="shared" si="3"/>
        <v>0</v>
      </c>
      <c r="AA81" s="48">
        <f t="shared" si="3"/>
        <v>0</v>
      </c>
      <c r="AB81" s="48">
        <f t="shared" si="3"/>
        <v>0</v>
      </c>
      <c r="AC81" s="48">
        <f t="shared" si="3"/>
        <v>0</v>
      </c>
      <c r="AD81" s="48">
        <f t="shared" si="3"/>
        <v>0</v>
      </c>
      <c r="AE81" s="48">
        <f t="shared" si="3"/>
        <v>0</v>
      </c>
      <c r="AF81" s="48">
        <f t="shared" si="3"/>
        <v>0</v>
      </c>
    </row>
    <row r="82" spans="1:32" s="48" customFormat="1" x14ac:dyDescent="0.15"/>
    <row r="83" spans="1:32" s="50" customFormat="1" ht="14.5" customHeight="1" x14ac:dyDescent="0.15">
      <c r="A83" s="49" t="s">
        <v>167</v>
      </c>
    </row>
    <row r="84" spans="1:32" ht="15" customHeight="1" x14ac:dyDescent="0.2">
      <c r="B84" s="29">
        <v>2020</v>
      </c>
      <c r="C84" s="29">
        <v>2021</v>
      </c>
      <c r="D84" s="29">
        <v>2022</v>
      </c>
      <c r="E84" s="29">
        <v>2023</v>
      </c>
      <c r="F84" s="29">
        <v>2024</v>
      </c>
      <c r="G84" s="29">
        <v>2025</v>
      </c>
      <c r="H84" s="29">
        <v>2026</v>
      </c>
      <c r="I84" s="29">
        <v>2027</v>
      </c>
      <c r="J84" s="29">
        <v>2028</v>
      </c>
      <c r="K84" s="29">
        <v>2029</v>
      </c>
      <c r="L84" s="29">
        <v>2030</v>
      </c>
      <c r="M84" s="29">
        <v>2031</v>
      </c>
      <c r="N84" s="29">
        <v>2032</v>
      </c>
      <c r="O84" s="29">
        <v>2033</v>
      </c>
      <c r="P84" s="29">
        <v>2034</v>
      </c>
      <c r="Q84" s="29">
        <v>2035</v>
      </c>
      <c r="R84" s="29">
        <v>2036</v>
      </c>
      <c r="S84" s="29">
        <v>2037</v>
      </c>
      <c r="T84" s="29">
        <v>2038</v>
      </c>
      <c r="U84" s="29">
        <v>2039</v>
      </c>
      <c r="V84" s="29">
        <v>2040</v>
      </c>
      <c r="W84" s="29">
        <v>2041</v>
      </c>
      <c r="X84" s="29">
        <v>2042</v>
      </c>
      <c r="Y84" s="29">
        <v>2043</v>
      </c>
      <c r="Z84" s="29">
        <v>2044</v>
      </c>
      <c r="AA84" s="29">
        <v>2045</v>
      </c>
      <c r="AB84" s="29">
        <v>2046</v>
      </c>
      <c r="AC84" s="29">
        <v>2047</v>
      </c>
      <c r="AD84" s="29">
        <v>2048</v>
      </c>
      <c r="AE84" s="29">
        <v>2049</v>
      </c>
      <c r="AF84" s="29">
        <v>2050</v>
      </c>
    </row>
    <row r="85" spans="1:32" ht="14.5" customHeight="1" x14ac:dyDescent="0.15">
      <c r="A85" s="55" t="s">
        <v>135</v>
      </c>
    </row>
    <row r="86" spans="1:32" x14ac:dyDescent="0.15">
      <c r="A86" s="48" t="s">
        <v>136</v>
      </c>
      <c r="B86">
        <f>B5*G33*1000000000000</f>
        <v>115583836777502.69</v>
      </c>
      <c r="C86">
        <f>$B$86*('BIFUbC-natural-gas'!C4/'BIFUbC-natural-gas'!$B$4)</f>
        <v>117672959401863.52</v>
      </c>
      <c r="D86">
        <f>$B$86*('BIFUbC-natural-gas'!D4/'BIFUbC-natural-gas'!$B$4)</f>
        <v>119762082026224.3</v>
      </c>
      <c r="E86">
        <f>$B$86*('BIFUbC-natural-gas'!E4/'BIFUbC-natural-gas'!$B$4)</f>
        <v>120798725509536.97</v>
      </c>
      <c r="F86">
        <f>$B$86*('BIFUbC-natural-gas'!F4/'BIFUbC-natural-gas'!$B$4)</f>
        <v>122485115195764.66</v>
      </c>
      <c r="G86">
        <f>$B$86*('BIFUbC-natural-gas'!G4/'BIFUbC-natural-gas'!$B$4)</f>
        <v>124261456644356.52</v>
      </c>
      <c r="H86">
        <f>$B$86*('BIFUbC-natural-gas'!H4/'BIFUbC-natural-gas'!$B$4)</f>
        <v>124759420749846.59</v>
      </c>
      <c r="I86">
        <f>$B$86*('BIFUbC-natural-gas'!I4/'BIFUbC-natural-gas'!$B$4)</f>
        <v>125074642549121.42</v>
      </c>
      <c r="J86">
        <f>$B$86*('BIFUbC-natural-gas'!J4/'BIFUbC-natural-gas'!$B$4)</f>
        <v>127165244273447.97</v>
      </c>
      <c r="K86">
        <f>$B$86*('BIFUbC-natural-gas'!K4/'BIFUbC-natural-gas'!$B$4)</f>
        <v>127922873919350</v>
      </c>
      <c r="L86">
        <f>$B$86*('BIFUbC-natural-gas'!L4/'BIFUbC-natural-gas'!$B$4)</f>
        <v>129033899219361.5</v>
      </c>
      <c r="M86">
        <f>$B$86*('BIFUbC-natural-gas'!M4/'BIFUbC-natural-gas'!$B$4)</f>
        <v>129992026209303.64</v>
      </c>
      <c r="N86">
        <f>$B$86*('BIFUbC-natural-gas'!N4/'BIFUbC-natural-gas'!$B$4)</f>
        <v>131462192613975.17</v>
      </c>
      <c r="O86">
        <f>$B$86*('BIFUbC-natural-gas'!O4/'BIFUbC-natural-gas'!$B$4)</f>
        <v>132225402985349.31</v>
      </c>
      <c r="P86">
        <f>$B$86*('BIFUbC-natural-gas'!P4/'BIFUbC-natural-gas'!$B$4)</f>
        <v>132220228716837.34</v>
      </c>
      <c r="Q86">
        <f>$B$86*('BIFUbC-natural-gas'!Q4/'BIFUbC-natural-gas'!$B$4)</f>
        <v>132063861288893.52</v>
      </c>
      <c r="R86">
        <f>$B$86*('BIFUbC-natural-gas'!R4/'BIFUbC-natural-gas'!$B$4)</f>
        <v>131914180377092.83</v>
      </c>
      <c r="S86">
        <f>$B$86*('BIFUbC-natural-gas'!S4/'BIFUbC-natural-gas'!$B$4)</f>
        <v>131853362951690.39</v>
      </c>
      <c r="T86">
        <f>$B$86*('BIFUbC-natural-gas'!T4/'BIFUbC-natural-gas'!$B$4)</f>
        <v>132532936987042.8</v>
      </c>
      <c r="U86">
        <f>$B$86*('BIFUbC-natural-gas'!U4/'BIFUbC-natural-gas'!$B$4)</f>
        <v>133123070370973.59</v>
      </c>
      <c r="V86">
        <f>$B$86*('BIFUbC-natural-gas'!V4/'BIFUbC-natural-gas'!$B$4)</f>
        <v>134174202906216.91</v>
      </c>
      <c r="W86">
        <f>$B$86*('BIFUbC-natural-gas'!W4/'BIFUbC-natural-gas'!$B$4)</f>
        <v>134783256031742.67</v>
      </c>
      <c r="X86">
        <f>$B$86*('BIFUbC-natural-gas'!X4/'BIFUbC-natural-gas'!$B$4)</f>
        <v>136013183213051.19</v>
      </c>
      <c r="Y86">
        <f>$B$86*('BIFUbC-natural-gas'!Y4/'BIFUbC-natural-gas'!$B$4)</f>
        <v>136561607328942.42</v>
      </c>
      <c r="Z86">
        <f>$B$86*('BIFUbC-natural-gas'!Z4/'BIFUbC-natural-gas'!$B$4)</f>
        <v>137854947875511.77</v>
      </c>
      <c r="AA86">
        <f>$B$86*('BIFUbC-natural-gas'!AA4/'BIFUbC-natural-gas'!$B$4)</f>
        <v>138778118457137.67</v>
      </c>
      <c r="AB86">
        <f>$B$86*('BIFUbC-natural-gas'!AB4/'BIFUbC-natural-gas'!$B$4)</f>
        <v>139810295931876.34</v>
      </c>
      <c r="AC86">
        <f>$B$86*('BIFUbC-natural-gas'!AC4/'BIFUbC-natural-gas'!$B$4)</f>
        <v>140142477659260.23</v>
      </c>
      <c r="AD86">
        <f>$B$86*('BIFUbC-natural-gas'!AD4/'BIFUbC-natural-gas'!$B$4)</f>
        <v>141279556782864.69</v>
      </c>
      <c r="AE86">
        <f>$B$86*('BIFUbC-natural-gas'!AE4/'BIFUbC-natural-gas'!$B$4)</f>
        <v>142181955261884.69</v>
      </c>
      <c r="AF86">
        <f>$B$86*('BIFUbC-natural-gas'!AF4/'BIFUbC-natural-gas'!$B$4)</f>
        <v>143236125512856.28</v>
      </c>
    </row>
    <row r="87" spans="1:32" x14ac:dyDescent="0.15">
      <c r="A87" s="48" t="s">
        <v>137</v>
      </c>
      <c r="B87">
        <f>B6*G33*1000000000000</f>
        <v>12796421547399.01</v>
      </c>
      <c r="C87">
        <f>$B$87*('BIFUbC-natural-gas'!C10/'BIFUbC-natural-gas'!$B$10)</f>
        <v>12833162738648.469</v>
      </c>
      <c r="D87">
        <f>$B$87*('BIFUbC-natural-gas'!D10/'BIFUbC-natural-gas'!$B$10)</f>
        <v>12869903929897.928</v>
      </c>
      <c r="E87">
        <f>$B$87*('BIFUbC-natural-gas'!E10/'BIFUbC-natural-gas'!$B$10)</f>
        <v>11628164472450.137</v>
      </c>
      <c r="F87">
        <f>$B$87*('BIFUbC-natural-gas'!F10/'BIFUbC-natural-gas'!$B$10)</f>
        <v>11225563451969.736</v>
      </c>
      <c r="G87">
        <f>$B$87*('BIFUbC-natural-gas'!G10/'BIFUbC-natural-gas'!$B$10)</f>
        <v>11315791708509.979</v>
      </c>
      <c r="H87">
        <f>$B$87*('BIFUbC-natural-gas'!H10/'BIFUbC-natural-gas'!$B$10)</f>
        <v>11674048726940.107</v>
      </c>
      <c r="I87">
        <f>$B$87*('BIFUbC-natural-gas'!I10/'BIFUbC-natural-gas'!$B$10)</f>
        <v>11711875929041.998</v>
      </c>
      <c r="J87">
        <f>$B$87*('BIFUbC-natural-gas'!J10/'BIFUbC-natural-gas'!$B$10)</f>
        <v>11751890723160.199</v>
      </c>
      <c r="K87">
        <f>$B$87*('BIFUbC-natural-gas'!K10/'BIFUbC-natural-gas'!$B$10)</f>
        <v>11837134953216.783</v>
      </c>
      <c r="L87">
        <f>$B$87*('BIFUbC-natural-gas'!L10/'BIFUbC-natural-gas'!$B$10)</f>
        <v>12023523844770.762</v>
      </c>
      <c r="M87">
        <f>$B$87*('BIFUbC-natural-gas'!M10/'BIFUbC-natural-gas'!$B$10)</f>
        <v>11748430741948.854</v>
      </c>
      <c r="N87">
        <f>$B$87*('BIFUbC-natural-gas'!N10/'BIFUbC-natural-gas'!$B$10)</f>
        <v>11865936689978.395</v>
      </c>
      <c r="O87">
        <f>$B$87*('BIFUbC-natural-gas'!O10/'BIFUbC-natural-gas'!$B$10)</f>
        <v>11908173466334.096</v>
      </c>
      <c r="P87">
        <f>$B$87*('BIFUbC-natural-gas'!P10/'BIFUbC-natural-gas'!$B$10)</f>
        <v>12044232783563.012</v>
      </c>
      <c r="Q87">
        <f>$B$87*('BIFUbC-natural-gas'!Q10/'BIFUbC-natural-gas'!$B$10)</f>
        <v>12185808236749.719</v>
      </c>
      <c r="R87">
        <f>$B$87*('BIFUbC-natural-gas'!R10/'BIFUbC-natural-gas'!$B$10)</f>
        <v>12289014041698.479</v>
      </c>
      <c r="S87">
        <f>$B$87*('BIFUbC-natural-gas'!S10/'BIFUbC-natural-gas'!$B$10)</f>
        <v>12336038129533.299</v>
      </c>
      <c r="T87">
        <f>$B$87*('BIFUbC-natural-gas'!T10/'BIFUbC-natural-gas'!$B$10)</f>
        <v>12439321679896.623</v>
      </c>
      <c r="U87">
        <f>$B$87*('BIFUbC-natural-gas'!U10/'BIFUbC-natural-gas'!$B$10)</f>
        <v>12456878108263.256</v>
      </c>
      <c r="V87">
        <f>$B$87*('BIFUbC-natural-gas'!V10/'BIFUbC-natural-gas'!$B$10)</f>
        <v>12525453082947.949</v>
      </c>
      <c r="W87">
        <f>$B$87*('BIFUbC-natural-gas'!W10/'BIFUbC-natural-gas'!$B$10)</f>
        <v>12594728215428.826</v>
      </c>
      <c r="X87">
        <f>$B$87*('BIFUbC-natural-gas'!X10/'BIFUbC-natural-gas'!$B$10)</f>
        <v>12663998498006.717</v>
      </c>
      <c r="Y87">
        <f>$B$87*('BIFUbC-natural-gas'!Y10/'BIFUbC-natural-gas'!$B$10)</f>
        <v>12639464912654.371</v>
      </c>
      <c r="Z87">
        <f>$B$87*('BIFUbC-natural-gas'!Z10/'BIFUbC-natural-gas'!$B$10)</f>
        <v>12742308811963.49</v>
      </c>
      <c r="AA87">
        <f>$B$87*('BIFUbC-natural-gas'!AA10/'BIFUbC-natural-gas'!$B$10)</f>
        <v>12813079470000.961</v>
      </c>
      <c r="AB87">
        <f>$B$87*('BIFUbC-natural-gas'!AB10/'BIFUbC-natural-gas'!$B$10)</f>
        <v>12784171443614.6</v>
      </c>
      <c r="AC87">
        <f>$B$87*('BIFUbC-natural-gas'!AC10/'BIFUbC-natural-gas'!$B$10)</f>
        <v>12898214928327.561</v>
      </c>
      <c r="AD87">
        <f>$B$87*('BIFUbC-natural-gas'!AD10/'BIFUbC-natural-gas'!$B$10)</f>
        <v>13064077038220.037</v>
      </c>
      <c r="AE87">
        <f>$B$87*('BIFUbC-natural-gas'!AE10/'BIFUbC-natural-gas'!$B$10)</f>
        <v>13126966808022.404</v>
      </c>
      <c r="AF87">
        <f>$B$87*('BIFUbC-natural-gas'!AF10/'BIFUbC-natural-gas'!$B$10)</f>
        <v>13313628543361.15</v>
      </c>
    </row>
    <row r="88" spans="1:32" ht="14.5" customHeight="1" x14ac:dyDescent="0.15">
      <c r="A88" s="15"/>
      <c r="B88" s="65" t="s">
        <v>168</v>
      </c>
    </row>
    <row r="89" spans="1:32" ht="14.5" customHeight="1" x14ac:dyDescent="0.15">
      <c r="A89" s="15" t="s">
        <v>138</v>
      </c>
    </row>
    <row r="90" spans="1:32" x14ac:dyDescent="0.15">
      <c r="A90" s="48" t="s">
        <v>136</v>
      </c>
      <c r="B90">
        <v>0</v>
      </c>
      <c r="C90">
        <f t="shared" ref="C90:AF90" si="4">B90*1</f>
        <v>0</v>
      </c>
      <c r="D90">
        <f t="shared" si="4"/>
        <v>0</v>
      </c>
      <c r="E90">
        <f t="shared" si="4"/>
        <v>0</v>
      </c>
      <c r="F90">
        <f t="shared" si="4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  <c r="K90">
        <f t="shared" si="4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4"/>
        <v>0</v>
      </c>
      <c r="P90">
        <f t="shared" si="4"/>
        <v>0</v>
      </c>
      <c r="Q90">
        <f t="shared" si="4"/>
        <v>0</v>
      </c>
      <c r="R90">
        <f t="shared" si="4"/>
        <v>0</v>
      </c>
      <c r="S90">
        <f t="shared" si="4"/>
        <v>0</v>
      </c>
      <c r="T90">
        <f t="shared" si="4"/>
        <v>0</v>
      </c>
      <c r="U90">
        <f t="shared" si="4"/>
        <v>0</v>
      </c>
      <c r="V90">
        <f t="shared" si="4"/>
        <v>0</v>
      </c>
      <c r="W90">
        <f t="shared" si="4"/>
        <v>0</v>
      </c>
      <c r="X90">
        <f t="shared" si="4"/>
        <v>0</v>
      </c>
      <c r="Y90">
        <f t="shared" si="4"/>
        <v>0</v>
      </c>
      <c r="Z90">
        <f t="shared" si="4"/>
        <v>0</v>
      </c>
      <c r="AA90">
        <f t="shared" si="4"/>
        <v>0</v>
      </c>
      <c r="AB90">
        <f t="shared" si="4"/>
        <v>0</v>
      </c>
      <c r="AC90">
        <f t="shared" si="4"/>
        <v>0</v>
      </c>
      <c r="AD90">
        <f t="shared" si="4"/>
        <v>0</v>
      </c>
      <c r="AE90">
        <f t="shared" si="4"/>
        <v>0</v>
      </c>
      <c r="AF90">
        <f t="shared" si="4"/>
        <v>0</v>
      </c>
    </row>
    <row r="91" spans="1:32" x14ac:dyDescent="0.15">
      <c r="A91" s="48" t="s">
        <v>137</v>
      </c>
      <c r="B91">
        <v>0</v>
      </c>
      <c r="C91">
        <f t="shared" ref="C91:AF91" si="5">B91*1</f>
        <v>0</v>
      </c>
      <c r="D91">
        <f t="shared" si="5"/>
        <v>0</v>
      </c>
      <c r="E91">
        <f t="shared" si="5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0</v>
      </c>
      <c r="O91">
        <f t="shared" si="5"/>
        <v>0</v>
      </c>
      <c r="P91">
        <f t="shared" si="5"/>
        <v>0</v>
      </c>
      <c r="Q91">
        <f t="shared" si="5"/>
        <v>0</v>
      </c>
      <c r="R91">
        <f t="shared" si="5"/>
        <v>0</v>
      </c>
      <c r="S91">
        <f t="shared" si="5"/>
        <v>0</v>
      </c>
      <c r="T91">
        <f t="shared" si="5"/>
        <v>0</v>
      </c>
      <c r="U91">
        <f t="shared" si="5"/>
        <v>0</v>
      </c>
      <c r="V91">
        <f t="shared" si="5"/>
        <v>0</v>
      </c>
      <c r="W91">
        <f t="shared" si="5"/>
        <v>0</v>
      </c>
      <c r="X91">
        <f t="shared" si="5"/>
        <v>0</v>
      </c>
      <c r="Y91">
        <f t="shared" si="5"/>
        <v>0</v>
      </c>
      <c r="Z91">
        <f t="shared" si="5"/>
        <v>0</v>
      </c>
      <c r="AA91">
        <f t="shared" si="5"/>
        <v>0</v>
      </c>
      <c r="AB91">
        <f t="shared" si="5"/>
        <v>0</v>
      </c>
      <c r="AC91">
        <f t="shared" si="5"/>
        <v>0</v>
      </c>
      <c r="AD91">
        <f t="shared" si="5"/>
        <v>0</v>
      </c>
      <c r="AE91">
        <f t="shared" si="5"/>
        <v>0</v>
      </c>
      <c r="AF91">
        <f t="shared" si="5"/>
        <v>0</v>
      </c>
    </row>
    <row r="92" spans="1:32" ht="14.5" customHeight="1" x14ac:dyDescent="0.15">
      <c r="B92" s="65" t="s">
        <v>169</v>
      </c>
    </row>
    <row r="93" spans="1:32" x14ac:dyDescent="0.15">
      <c r="A93" s="55" t="s">
        <v>139</v>
      </c>
    </row>
    <row r="94" spans="1:32" x14ac:dyDescent="0.15">
      <c r="A94" s="48" t="s">
        <v>136</v>
      </c>
      <c r="B94">
        <f>B13*G38*1000000000000</f>
        <v>8267922547464.0605</v>
      </c>
      <c r="C94" s="14">
        <f>$B$94*('BIFUbC-petroleum-diesel'!C4/'BIFUbC-petroleum-diesel'!$B$4)</f>
        <v>8536590572489.7305</v>
      </c>
      <c r="D94" s="14">
        <f>$B$94*('BIFUbC-petroleum-diesel'!D4/'BIFUbC-petroleum-diesel'!$B$4)</f>
        <v>8805258597515.3984</v>
      </c>
      <c r="E94" s="14">
        <f>$B$94*('BIFUbC-petroleum-diesel'!E4/'BIFUbC-petroleum-diesel'!$B$4)</f>
        <v>9038401660070.4688</v>
      </c>
      <c r="F94" s="14">
        <f>$B$94*('BIFUbC-petroleum-diesel'!F4/'BIFUbC-petroleum-diesel'!$B$4)</f>
        <v>8992911850372.002</v>
      </c>
      <c r="G94" s="14">
        <f>$B$94*('BIFUbC-petroleum-diesel'!G4/'BIFUbC-petroleum-diesel'!$B$4)</f>
        <v>9081318658095.6465</v>
      </c>
      <c r="H94" s="14">
        <f>$B$94*('BIFUbC-petroleum-diesel'!H4/'BIFUbC-petroleum-diesel'!$B$4)</f>
        <v>9154586154688.9414</v>
      </c>
      <c r="I94" s="14">
        <f>$B$94*('BIFUbC-petroleum-diesel'!I4/'BIFUbC-petroleum-diesel'!$B$4)</f>
        <v>9158029344928.9746</v>
      </c>
      <c r="J94" s="14">
        <f>$B$94*('BIFUbC-petroleum-diesel'!J4/'BIFUbC-petroleum-diesel'!$B$4)</f>
        <v>9233282128155.8594</v>
      </c>
      <c r="K94" s="14">
        <f>$B$94*('BIFUbC-petroleum-diesel'!K4/'BIFUbC-petroleum-diesel'!$B$4)</f>
        <v>9241547153232.8223</v>
      </c>
      <c r="L94" s="14">
        <f>$B$94*('BIFUbC-petroleum-diesel'!L4/'BIFUbC-petroleum-diesel'!$B$4)</f>
        <v>9257527102044.4805</v>
      </c>
      <c r="M94" s="14">
        <f>$B$94*('BIFUbC-petroleum-diesel'!M4/'BIFUbC-petroleum-diesel'!$B$4)</f>
        <v>9272253492041.8125</v>
      </c>
      <c r="N94" s="14">
        <f>$B$94*('BIFUbC-petroleum-diesel'!N4/'BIFUbC-petroleum-diesel'!$B$4)</f>
        <v>9267702896481.0059</v>
      </c>
      <c r="O94" s="14">
        <f>$B$94*('BIFUbC-petroleum-diesel'!O4/'BIFUbC-petroleum-diesel'!$B$4)</f>
        <v>9288655185215.873</v>
      </c>
      <c r="P94" s="14">
        <f>$B$94*('BIFUbC-petroleum-diesel'!P4/'BIFUbC-petroleum-diesel'!$B$4)</f>
        <v>9216975869911.8809</v>
      </c>
      <c r="Q94" s="14">
        <f>$B$94*('BIFUbC-petroleum-diesel'!Q4/'BIFUbC-petroleum-diesel'!$B$4)</f>
        <v>9182921985869.832</v>
      </c>
      <c r="R94" s="14">
        <f>$B$94*('BIFUbC-petroleum-diesel'!R4/'BIFUbC-petroleum-diesel'!$B$4)</f>
        <v>9140420519933.3027</v>
      </c>
      <c r="S94" s="14">
        <f>$B$94*('BIFUbC-petroleum-diesel'!S4/'BIFUbC-petroleum-diesel'!$B$4)</f>
        <v>9119608412506.1172</v>
      </c>
      <c r="T94" s="14">
        <f>$B$94*('BIFUbC-petroleum-diesel'!T4/'BIFUbC-petroleum-diesel'!$B$4)</f>
        <v>9131511759243.0488</v>
      </c>
      <c r="U94" s="14">
        <f>$B$94*('BIFUbC-petroleum-diesel'!U4/'BIFUbC-petroleum-diesel'!$B$4)</f>
        <v>9138048721832.8789</v>
      </c>
      <c r="V94" s="14">
        <f>$B$94*('BIFUbC-petroleum-diesel'!V4/'BIFUbC-petroleum-diesel'!$B$4)</f>
        <v>9161981641506.7168</v>
      </c>
      <c r="W94" s="14">
        <f>$B$94*('BIFUbC-petroleum-diesel'!W4/'BIFUbC-petroleum-diesel'!$B$4)</f>
        <v>9191242411223.8145</v>
      </c>
      <c r="X94" s="14">
        <f>$B$94*('BIFUbC-petroleum-diesel'!X4/'BIFUbC-petroleum-diesel'!$B$4)</f>
        <v>9218854617551.1953</v>
      </c>
      <c r="Y94" s="14">
        <f>$B$94*('BIFUbC-petroleum-diesel'!Y4/'BIFUbC-petroleum-diesel'!$B$4)</f>
        <v>9220773729964.4023</v>
      </c>
      <c r="Z94" s="14">
        <f>$B$94*('BIFUbC-petroleum-diesel'!Z4/'BIFUbC-petroleum-diesel'!$B$4)</f>
        <v>9238863270906.6309</v>
      </c>
      <c r="AA94" s="14">
        <f>$B$94*('BIFUbC-petroleum-diesel'!AA4/'BIFUbC-petroleum-diesel'!$B$4)</f>
        <v>9253409114822.4004</v>
      </c>
      <c r="AB94" s="14">
        <f>$B$94*('BIFUbC-petroleum-diesel'!AB4/'BIFUbC-petroleum-diesel'!$B$4)</f>
        <v>9259683901453.3594</v>
      </c>
      <c r="AC94" s="14">
        <f>$B$94*('BIFUbC-petroleum-diesel'!AC4/'BIFUbC-petroleum-diesel'!$B$4)</f>
        <v>9236875853493.1543</v>
      </c>
      <c r="AD94" s="14">
        <f>$B$94*('BIFUbC-petroleum-diesel'!AD4/'BIFUbC-petroleum-diesel'!$B$4)</f>
        <v>9216793463149.2891</v>
      </c>
      <c r="AE94" s="14">
        <f>$B$94*('BIFUbC-petroleum-diesel'!AE4/'BIFUbC-petroleum-diesel'!$B$4)</f>
        <v>9237957449367.4238</v>
      </c>
      <c r="AF94" s="14">
        <f>$B$94*('BIFUbC-petroleum-diesel'!AF4/'BIFUbC-petroleum-diesel'!$B$4)</f>
        <v>9292044445717.1133</v>
      </c>
    </row>
    <row r="95" spans="1:32" x14ac:dyDescent="0.15">
      <c r="A95" s="48" t="s">
        <v>137</v>
      </c>
      <c r="B95">
        <f>B14*G38*1000000000000</f>
        <v>0</v>
      </c>
      <c r="C95" s="14">
        <f>IFERROR($B$95*('BIFUbC-petroleum-diesel'!C10/'BIFUbC-petroleum-diesel'!$B$10),0)</f>
        <v>0</v>
      </c>
      <c r="D95" s="14">
        <f>IFERROR($B$95*('BIFUbC-petroleum-diesel'!D10/'BIFUbC-petroleum-diesel'!$B$10),0)</f>
        <v>0</v>
      </c>
      <c r="E95" s="14">
        <f>IFERROR($B$95*('BIFUbC-petroleum-diesel'!E10/'BIFUbC-petroleum-diesel'!$B$10),0)</f>
        <v>0</v>
      </c>
      <c r="F95" s="14">
        <f>IFERROR($B$95*('BIFUbC-petroleum-diesel'!F10/'BIFUbC-petroleum-diesel'!$B$10),0)</f>
        <v>0</v>
      </c>
      <c r="G95" s="14">
        <f>IFERROR($B$95*('BIFUbC-petroleum-diesel'!G10/'BIFUbC-petroleum-diesel'!$B$10),0)</f>
        <v>0</v>
      </c>
      <c r="H95" s="14">
        <f>IFERROR($B$95*('BIFUbC-petroleum-diesel'!H10/'BIFUbC-petroleum-diesel'!$B$10),0)</f>
        <v>0</v>
      </c>
      <c r="I95" s="14">
        <f>IFERROR($B$95*('BIFUbC-petroleum-diesel'!I10/'BIFUbC-petroleum-diesel'!$B$10),0)</f>
        <v>0</v>
      </c>
      <c r="J95" s="14">
        <f>IFERROR($B$95*('BIFUbC-petroleum-diesel'!J10/'BIFUbC-petroleum-diesel'!$B$10),0)</f>
        <v>0</v>
      </c>
      <c r="K95" s="14">
        <f>IFERROR($B$95*('BIFUbC-petroleum-diesel'!K10/'BIFUbC-petroleum-diesel'!$B$10),0)</f>
        <v>0</v>
      </c>
      <c r="L95" s="14">
        <f>IFERROR($B$95*('BIFUbC-petroleum-diesel'!L10/'BIFUbC-petroleum-diesel'!$B$10),0)</f>
        <v>0</v>
      </c>
      <c r="M95" s="14">
        <f>IFERROR($B$95*('BIFUbC-petroleum-diesel'!M10/'BIFUbC-petroleum-diesel'!$B$10),0)</f>
        <v>0</v>
      </c>
      <c r="N95" s="14">
        <f>IFERROR($B$95*('BIFUbC-petroleum-diesel'!N10/'BIFUbC-petroleum-diesel'!$B$10),0)</f>
        <v>0</v>
      </c>
      <c r="O95" s="14">
        <f>IFERROR($B$95*('BIFUbC-petroleum-diesel'!O10/'BIFUbC-petroleum-diesel'!$B$10),0)</f>
        <v>0</v>
      </c>
      <c r="P95" s="14">
        <f>IFERROR($B$95*('BIFUbC-petroleum-diesel'!P10/'BIFUbC-petroleum-diesel'!$B$10),0)</f>
        <v>0</v>
      </c>
      <c r="Q95" s="14">
        <f>IFERROR($B$95*('BIFUbC-petroleum-diesel'!Q10/'BIFUbC-petroleum-diesel'!$B$10),0)</f>
        <v>0</v>
      </c>
      <c r="R95" s="14">
        <f>IFERROR($B$95*('BIFUbC-petroleum-diesel'!R10/'BIFUbC-petroleum-diesel'!$B$10),0)</f>
        <v>0</v>
      </c>
      <c r="S95" s="14">
        <f>IFERROR($B$95*('BIFUbC-petroleum-diesel'!S10/'BIFUbC-petroleum-diesel'!$B$10),0)</f>
        <v>0</v>
      </c>
      <c r="T95" s="14">
        <f>IFERROR($B$95*('BIFUbC-petroleum-diesel'!T10/'BIFUbC-petroleum-diesel'!$B$10),0)</f>
        <v>0</v>
      </c>
      <c r="U95" s="14">
        <f>IFERROR($B$95*('BIFUbC-petroleum-diesel'!U10/'BIFUbC-petroleum-diesel'!$B$10),0)</f>
        <v>0</v>
      </c>
      <c r="V95" s="14">
        <f>IFERROR($B$95*('BIFUbC-petroleum-diesel'!V10/'BIFUbC-petroleum-diesel'!$B$10),0)</f>
        <v>0</v>
      </c>
      <c r="W95" s="14">
        <f>IFERROR($B$95*('BIFUbC-petroleum-diesel'!W10/'BIFUbC-petroleum-diesel'!$B$10),0)</f>
        <v>0</v>
      </c>
      <c r="X95" s="14">
        <f>IFERROR($B$95*('BIFUbC-petroleum-diesel'!X10/'BIFUbC-petroleum-diesel'!$B$10),0)</f>
        <v>0</v>
      </c>
      <c r="Y95" s="14">
        <f>IFERROR($B$95*('BIFUbC-petroleum-diesel'!Y10/'BIFUbC-petroleum-diesel'!$B$10),0)</f>
        <v>0</v>
      </c>
      <c r="Z95" s="14">
        <f>IFERROR($B$95*('BIFUbC-petroleum-diesel'!Z10/'BIFUbC-petroleum-diesel'!$B$10),0)</f>
        <v>0</v>
      </c>
      <c r="AA95" s="14">
        <f>IFERROR($B$95*('BIFUbC-petroleum-diesel'!AA10/'BIFUbC-petroleum-diesel'!$B$10),0)</f>
        <v>0</v>
      </c>
      <c r="AB95" s="14">
        <f>IFERROR($B$95*('BIFUbC-petroleum-diesel'!AB10/'BIFUbC-petroleum-diesel'!$B$10),0)</f>
        <v>0</v>
      </c>
      <c r="AC95" s="14">
        <f>IFERROR($B$95*('BIFUbC-petroleum-diesel'!AC10/'BIFUbC-petroleum-diesel'!$B$10),0)</f>
        <v>0</v>
      </c>
      <c r="AD95" s="14">
        <f>IFERROR($B$95*('BIFUbC-petroleum-diesel'!AD10/'BIFUbC-petroleum-diesel'!$B$10),0)</f>
        <v>0</v>
      </c>
      <c r="AE95" s="14">
        <f>IFERROR($B$95*('BIFUbC-petroleum-diesel'!AE10/'BIFUbC-petroleum-diesel'!$B$10),0)</f>
        <v>0</v>
      </c>
      <c r="AF95" s="14">
        <f>IFERROR($B$95*('BIFUbC-petroleum-diesel'!AF10/'BIFUbC-petroleum-diesel'!$B$10),0)</f>
        <v>0</v>
      </c>
    </row>
    <row r="96" spans="1:32" ht="14.5" customHeight="1" x14ac:dyDescent="0.15">
      <c r="B96" s="65" t="s">
        <v>168</v>
      </c>
    </row>
    <row r="100" spans="25:25" x14ac:dyDescent="0.15">
      <c r="Y100" s="14" t="s">
        <v>170</v>
      </c>
    </row>
  </sheetData>
  <conditionalFormatting sqref="E18:AK67">
    <cfRule type="colorScale" priority="2">
      <colorScale>
        <cfvo type="min"/>
        <cfvo type="max"/>
        <color rgb="FFFCFCFF"/>
        <color rgb="FFF8696B"/>
      </colorScale>
    </cfRule>
  </conditionalFormatting>
  <conditionalFormatting sqref="AL18:AL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s="75" customFormat="1" ht="14" customHeight="1" x14ac:dyDescent="0.15">
      <c r="A4" s="75" t="s">
        <v>136</v>
      </c>
      <c r="B4" s="76">
        <v>0</v>
      </c>
      <c r="C4" s="76"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0</v>
      </c>
      <c r="J4" s="76">
        <v>0</v>
      </c>
      <c r="K4" s="76">
        <v>0</v>
      </c>
      <c r="L4" s="76">
        <v>0</v>
      </c>
      <c r="M4" s="76">
        <v>0</v>
      </c>
      <c r="N4" s="76">
        <v>0</v>
      </c>
      <c r="O4" s="76">
        <v>0</v>
      </c>
      <c r="P4" s="76">
        <v>0</v>
      </c>
      <c r="Q4" s="76">
        <v>0</v>
      </c>
      <c r="R4" s="76">
        <v>0</v>
      </c>
      <c r="S4" s="76">
        <v>0</v>
      </c>
      <c r="T4" s="76">
        <v>0</v>
      </c>
      <c r="U4" s="76">
        <v>0</v>
      </c>
      <c r="V4" s="76">
        <v>0</v>
      </c>
      <c r="W4" s="76">
        <v>0</v>
      </c>
      <c r="X4" s="76">
        <v>0</v>
      </c>
      <c r="Y4" s="76">
        <v>0</v>
      </c>
      <c r="Z4" s="76">
        <v>0</v>
      </c>
      <c r="AA4" s="76">
        <v>0</v>
      </c>
      <c r="AB4" s="76">
        <v>0</v>
      </c>
      <c r="AC4" s="76">
        <v>0</v>
      </c>
      <c r="AD4" s="76">
        <v>0</v>
      </c>
      <c r="AE4" s="76">
        <v>0</v>
      </c>
      <c r="AF4" s="76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zoomScaleNormal="100" workbookViewId="0">
      <selection activeCell="F24" sqref="F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10" width="13.83203125" style="48" bestFit="1" customWidth="1"/>
    <col min="11" max="11" width="12.6640625" style="48" bestFit="1" customWidth="1"/>
    <col min="12" max="20" width="13.83203125" style="48" bestFit="1" customWidth="1"/>
    <col min="21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5949694339479.1123</v>
      </c>
      <c r="C2" s="57">
        <v>6072653552545.8271</v>
      </c>
      <c r="D2" s="57">
        <v>6195612765612.541</v>
      </c>
      <c r="E2" s="57">
        <v>6298116404544.1914</v>
      </c>
      <c r="F2" s="57">
        <v>6378497119306.0303</v>
      </c>
      <c r="G2" s="57">
        <v>6455475877718.0762</v>
      </c>
      <c r="H2" s="57">
        <v>6540866376935.7256</v>
      </c>
      <c r="I2" s="57">
        <v>6613441357246.8105</v>
      </c>
      <c r="J2" s="57">
        <v>6672862908330.2178</v>
      </c>
      <c r="K2" s="57">
        <v>6734512954150.877</v>
      </c>
      <c r="L2" s="57">
        <v>6790610628430.5693</v>
      </c>
      <c r="M2" s="57">
        <v>6843406265495.2324</v>
      </c>
      <c r="N2" s="57">
        <v>6914508750753.7422</v>
      </c>
      <c r="O2" s="57">
        <v>6960880254706.6436</v>
      </c>
      <c r="P2" s="57">
        <v>7006878000041.1973</v>
      </c>
      <c r="Q2" s="57">
        <v>7049480111647.2119</v>
      </c>
      <c r="R2" s="57">
        <v>7091380689813.4912</v>
      </c>
      <c r="S2" s="57">
        <v>7140410662947.2383</v>
      </c>
      <c r="T2" s="57">
        <v>7188836825751.0752</v>
      </c>
      <c r="U2" s="57">
        <v>7237426918196.8564</v>
      </c>
      <c r="V2" s="57">
        <v>7282290742433.8584</v>
      </c>
      <c r="W2" s="57">
        <v>7320456437216.5947</v>
      </c>
      <c r="X2" s="57">
        <v>7361993126810.6826</v>
      </c>
      <c r="Y2" s="57">
        <v>7404295300021.3311</v>
      </c>
      <c r="Z2" s="57">
        <v>7444926044865.2041</v>
      </c>
      <c r="AA2" s="57">
        <v>7485641396999.6172</v>
      </c>
      <c r="AB2" s="57">
        <v>7525346239811.6777</v>
      </c>
      <c r="AC2" s="57">
        <v>7563807951516.6719</v>
      </c>
      <c r="AD2" s="57">
        <v>7602989718080.5381</v>
      </c>
      <c r="AE2" s="57">
        <v>7643972345755.8564</v>
      </c>
      <c r="AF2" s="57">
        <v>7684980951682.248</v>
      </c>
      <c r="AG2" s="57"/>
    </row>
    <row r="3" spans="1:35" ht="14" customHeight="1" x14ac:dyDescent="0.15">
      <c r="A3" s="48" t="s">
        <v>190</v>
      </c>
      <c r="B3">
        <v>312195512327.01202</v>
      </c>
      <c r="C3">
        <v>322340376558.29358</v>
      </c>
      <c r="D3">
        <v>332485240789.57532</v>
      </c>
      <c r="E3">
        <v>341288687779.07239</v>
      </c>
      <c r="F3">
        <v>339570999404.15808</v>
      </c>
      <c r="G3">
        <v>342909227172.02039</v>
      </c>
      <c r="H3">
        <v>345675796827.76508</v>
      </c>
      <c r="I3">
        <v>345805811173.55212</v>
      </c>
      <c r="J3">
        <v>348647344954.09741</v>
      </c>
      <c r="K3">
        <v>348959431058.3739</v>
      </c>
      <c r="L3">
        <v>349562831522.9494</v>
      </c>
      <c r="M3">
        <v>350118897795.16608</v>
      </c>
      <c r="N3">
        <v>349947067990.96301</v>
      </c>
      <c r="O3">
        <v>350738223263.45782</v>
      </c>
      <c r="P3">
        <v>348031623094.41718</v>
      </c>
      <c r="Q3">
        <v>346745753552.9212</v>
      </c>
      <c r="R3">
        <v>345140904589.16638</v>
      </c>
      <c r="S3">
        <v>344355042541.77362</v>
      </c>
      <c r="T3">
        <v>344804511124.91632</v>
      </c>
      <c r="U3">
        <v>345051345849.48932</v>
      </c>
      <c r="V3">
        <v>345955049298.10797</v>
      </c>
      <c r="W3">
        <v>347059931563.3288</v>
      </c>
      <c r="X3">
        <v>348102564322.81201</v>
      </c>
      <c r="Y3">
        <v>348175029718.99988</v>
      </c>
      <c r="Z3">
        <v>348858088065.25311</v>
      </c>
      <c r="AA3">
        <v>349407336944.57471</v>
      </c>
      <c r="AB3">
        <v>349644271944.3584</v>
      </c>
      <c r="AC3">
        <v>348783043482.52441</v>
      </c>
      <c r="AD3">
        <v>348024735442.48633</v>
      </c>
      <c r="AE3">
        <v>348823884380.12097</v>
      </c>
      <c r="AF3">
        <v>350866201230.4162</v>
      </c>
    </row>
    <row r="4" spans="1:35" ht="14" customHeight="1" x14ac:dyDescent="0.15">
      <c r="A4" s="48" t="s">
        <v>136</v>
      </c>
      <c r="B4">
        <f>'BIFUbC-petroleum-diesel-old'!B4*(1+'Inds Energy Calibration'!$H$15)</f>
        <v>1167992349116.4092</v>
      </c>
      <c r="C4">
        <f>'BIFUbC-petroleum-diesel-old'!C4*(1+'Inds Energy Calibration'!$H$15)</f>
        <v>1205946526345.4216</v>
      </c>
      <c r="D4">
        <f>'BIFUbC-petroleum-diesel-old'!D4*(1+'Inds Energy Calibration'!$H$15)</f>
        <v>1243900703574.4336</v>
      </c>
      <c r="E4">
        <f>'BIFUbC-petroleum-diesel-old'!E4*(1+'Inds Energy Calibration'!$H$15)</f>
        <v>1276836342696.6714</v>
      </c>
      <c r="F4">
        <f>'BIFUbC-petroleum-diesel-old'!F4*(1+'Inds Energy Calibration'!$H$15)</f>
        <v>1270410091194.489</v>
      </c>
      <c r="G4">
        <f>'BIFUbC-petroleum-diesel-old'!G4*(1+'Inds Energy Calibration'!$H$15)</f>
        <v>1282899138405.3501</v>
      </c>
      <c r="H4">
        <f>'BIFUbC-petroleum-diesel-old'!H4*(1+'Inds Energy Calibration'!$H$15)</f>
        <v>1293249486388.0037</v>
      </c>
      <c r="I4">
        <f>'BIFUbC-petroleum-diesel-old'!I4*(1+'Inds Energy Calibration'!$H$15)</f>
        <v>1293735898764.7312</v>
      </c>
      <c r="J4">
        <f>'BIFUbC-petroleum-diesel-old'!J4*(1+'Inds Energy Calibration'!$H$15)</f>
        <v>1304366704091.4788</v>
      </c>
      <c r="K4">
        <f>'BIFUbC-petroleum-diesel-old'!K4*(1+'Inds Energy Calibration'!$H$15)</f>
        <v>1305534287120.9192</v>
      </c>
      <c r="L4">
        <f>'BIFUbC-petroleum-diesel-old'!L4*(1+'Inds Energy Calibration'!$H$15)</f>
        <v>1307791741498.865</v>
      </c>
      <c r="M4">
        <f>'BIFUbC-petroleum-diesel-old'!M4*(1+'Inds Energy Calibration'!$H$15)</f>
        <v>1309872108211.0889</v>
      </c>
      <c r="N4">
        <f>'BIFUbC-petroleum-diesel-old'!N4*(1+'Inds Energy Calibration'!$H$15)</f>
        <v>1309229254970.9392</v>
      </c>
      <c r="O4">
        <f>'BIFUbC-petroleum-diesel-old'!O4*(1+'Inds Energy Calibration'!$H$15)</f>
        <v>1312189141544.418</v>
      </c>
      <c r="P4">
        <f>'BIFUbC-petroleum-diesel-old'!P4*(1+'Inds Energy Calibration'!$H$15)</f>
        <v>1302063152653.6965</v>
      </c>
      <c r="Q4">
        <f>'BIFUbC-petroleum-diesel-old'!Q4*(1+'Inds Energy Calibration'!$H$15)</f>
        <v>1297252430759.4753</v>
      </c>
      <c r="R4">
        <f>'BIFUbC-petroleum-diesel-old'!R4*(1+'Inds Energy Calibration'!$H$15)</f>
        <v>1291248336411.0925</v>
      </c>
      <c r="S4">
        <f>'BIFUbC-petroleum-diesel-old'!S4*(1+'Inds Energy Calibration'!$H$15)</f>
        <v>1288308252961.5444</v>
      </c>
      <c r="T4">
        <f>'BIFUbC-petroleum-diesel-old'!T4*(1+'Inds Energy Calibration'!$H$15)</f>
        <v>1289989814180.5574</v>
      </c>
      <c r="U4">
        <f>'BIFUbC-petroleum-diesel-old'!U4*(1+'Inds Energy Calibration'!$H$15)</f>
        <v>1290913277390.0332</v>
      </c>
      <c r="V4">
        <f>'BIFUbC-petroleum-diesel-old'!V4*(1+'Inds Energy Calibration'!$H$15)</f>
        <v>1294294231542.7344</v>
      </c>
      <c r="W4">
        <f>'BIFUbC-petroleum-diesel-old'!W4*(1+'Inds Energy Calibration'!$H$15)</f>
        <v>1298427840071.6765</v>
      </c>
      <c r="X4">
        <f>'BIFUbC-petroleum-diesel-old'!X4*(1+'Inds Energy Calibration'!$H$15)</f>
        <v>1302328559454.0195</v>
      </c>
      <c r="Y4">
        <f>'BIFUbC-petroleum-diesel-old'!Y4*(1+'Inds Energy Calibration'!$H$15)</f>
        <v>1302599668502.6169</v>
      </c>
      <c r="Z4">
        <f>'BIFUbC-petroleum-diesel-old'!Z4*(1+'Inds Energy Calibration'!$H$15)</f>
        <v>1305155140605.5857</v>
      </c>
      <c r="AA4">
        <f>'BIFUbC-petroleum-diesel-old'!AA4*(1+'Inds Energy Calibration'!$H$15)</f>
        <v>1307210001945.6052</v>
      </c>
      <c r="AB4">
        <f>'BIFUbC-petroleum-diesel-old'!AB4*(1+'Inds Energy Calibration'!$H$15)</f>
        <v>1308096428098.6353</v>
      </c>
      <c r="AC4">
        <f>'BIFUbC-petroleum-diesel-old'!AC4*(1+'Inds Energy Calibration'!$H$15)</f>
        <v>1304874382250.616</v>
      </c>
      <c r="AD4">
        <f>'BIFUbC-petroleum-diesel-old'!AD4*(1+'Inds Energy Calibration'!$H$15)</f>
        <v>1302037384426.9248</v>
      </c>
      <c r="AE4">
        <f>'BIFUbC-petroleum-diesel-old'!AE4*(1+'Inds Energy Calibration'!$H$15)</f>
        <v>1305027177066.8145</v>
      </c>
      <c r="AF4">
        <f>'BIFUbC-petroleum-diesel-old'!AF4*(1+'Inds Energy Calibration'!$H$15)</f>
        <v>1312667935378.2844</v>
      </c>
    </row>
    <row r="5" spans="1:35" ht="14" customHeight="1" x14ac:dyDescent="0.15">
      <c r="A5" s="48" t="s">
        <v>191</v>
      </c>
      <c r="B5">
        <v>591271200676.7865</v>
      </c>
      <c r="C5">
        <v>610484692920.87061</v>
      </c>
      <c r="D5">
        <v>629698185164.95471</v>
      </c>
      <c r="E5">
        <v>646371149592.84216</v>
      </c>
      <c r="F5">
        <v>643117996912.15808</v>
      </c>
      <c r="G5">
        <v>649440310534.55591</v>
      </c>
      <c r="H5">
        <v>654679953314.5415</v>
      </c>
      <c r="I5">
        <v>654926189199.75867</v>
      </c>
      <c r="J5">
        <v>660307807524.96643</v>
      </c>
      <c r="K5">
        <v>660898871516.2926</v>
      </c>
      <c r="L5">
        <v>662041659618.91211</v>
      </c>
      <c r="M5">
        <v>663094800869.97876</v>
      </c>
      <c r="N5">
        <v>662769370136.25037</v>
      </c>
      <c r="O5">
        <v>664267749547.29004</v>
      </c>
      <c r="P5">
        <v>659141683769.55945</v>
      </c>
      <c r="Q5">
        <v>656706358475.97314</v>
      </c>
      <c r="R5">
        <v>653666913845.16675</v>
      </c>
      <c r="S5">
        <v>652178559342.99963</v>
      </c>
      <c r="T5">
        <v>653029813824.01501</v>
      </c>
      <c r="U5">
        <v>653497297366.23242</v>
      </c>
      <c r="V5">
        <v>655208833253.27246</v>
      </c>
      <c r="W5">
        <v>657301384355.92676</v>
      </c>
      <c r="X5">
        <v>659276040298.19043</v>
      </c>
      <c r="Y5">
        <v>659413283468.31873</v>
      </c>
      <c r="Z5">
        <v>660706936684.25085</v>
      </c>
      <c r="AA5">
        <v>661747166384.94775</v>
      </c>
      <c r="AB5">
        <v>662195900707.74524</v>
      </c>
      <c r="AC5">
        <v>660564808758.69678</v>
      </c>
      <c r="AD5">
        <v>659128639154.67456</v>
      </c>
      <c r="AE5">
        <v>660642157873.61108</v>
      </c>
      <c r="AF5">
        <v>664510128707.77075</v>
      </c>
    </row>
    <row r="6" spans="1:35" ht="14" customHeight="1" x14ac:dyDescent="0.15">
      <c r="A6" s="48" t="s">
        <v>192</v>
      </c>
      <c r="B6">
        <v>523029120676.47479</v>
      </c>
      <c r="C6">
        <v>512589175067.47931</v>
      </c>
      <c r="D6">
        <v>502149229458.4837</v>
      </c>
      <c r="E6">
        <v>500824476749.41449</v>
      </c>
      <c r="F6">
        <v>481382375872.53448</v>
      </c>
      <c r="G6">
        <v>482483377281.99463</v>
      </c>
      <c r="H6">
        <v>486106159022.07233</v>
      </c>
      <c r="I6">
        <v>490540190280.92389</v>
      </c>
      <c r="J6">
        <v>491029152406.36798</v>
      </c>
      <c r="K6">
        <v>491838077960.66742</v>
      </c>
      <c r="L6">
        <v>493277169721.88422</v>
      </c>
      <c r="M6">
        <v>493472661613.48291</v>
      </c>
      <c r="N6">
        <v>495010754261.31531</v>
      </c>
      <c r="O6">
        <v>496983707141.62451</v>
      </c>
      <c r="P6">
        <v>498262166478.36078</v>
      </c>
      <c r="Q6">
        <v>499164050611.64203</v>
      </c>
      <c r="R6">
        <v>499762889777.44263</v>
      </c>
      <c r="S6">
        <v>500168189181.8031</v>
      </c>
      <c r="T6">
        <v>501559779109.16028</v>
      </c>
      <c r="U6">
        <v>504460179731.97058</v>
      </c>
      <c r="V6">
        <v>505890533386.76318</v>
      </c>
      <c r="W6">
        <v>508694164128.85352</v>
      </c>
      <c r="X6">
        <v>512556593085.54608</v>
      </c>
      <c r="Y6">
        <v>514034076739.88239</v>
      </c>
      <c r="Z6">
        <v>514898126731.51801</v>
      </c>
      <c r="AA6">
        <v>517028551444.62231</v>
      </c>
      <c r="AB6">
        <v>518334619479.31622</v>
      </c>
      <c r="AC6">
        <v>520774596260.42981</v>
      </c>
      <c r="AD6">
        <v>524106603565.45251</v>
      </c>
      <c r="AE6">
        <v>527294525073.05353</v>
      </c>
      <c r="AF6">
        <v>530154209838.26978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100201052537.78979</v>
      </c>
      <c r="C8">
        <v>100129338903.22301</v>
      </c>
      <c r="D8">
        <v>100057625268.6563</v>
      </c>
      <c r="E8">
        <v>97245994495.477554</v>
      </c>
      <c r="F8">
        <v>97778452746.210098</v>
      </c>
      <c r="G8">
        <v>101709866195.04649</v>
      </c>
      <c r="H8">
        <v>103294459692.2679</v>
      </c>
      <c r="I8">
        <v>104085548232.0349</v>
      </c>
      <c r="J8">
        <v>102710398044.5248</v>
      </c>
      <c r="K8">
        <v>102899651387.1624</v>
      </c>
      <c r="L8">
        <v>103603847018.81841</v>
      </c>
      <c r="M8">
        <v>104222486745.0432</v>
      </c>
      <c r="N8">
        <v>104481485016.4666</v>
      </c>
      <c r="O8">
        <v>103456715393.63609</v>
      </c>
      <c r="P8">
        <v>101751251947.72391</v>
      </c>
      <c r="Q8">
        <v>100153006303.87241</v>
      </c>
      <c r="R8">
        <v>99444259956.673035</v>
      </c>
      <c r="S8">
        <v>100363884744.9006</v>
      </c>
      <c r="T8">
        <v>102261508594.3231</v>
      </c>
      <c r="U8">
        <v>103641111368.7395</v>
      </c>
      <c r="V8">
        <v>103770052397.8279</v>
      </c>
      <c r="W8">
        <v>104960279168.8105</v>
      </c>
      <c r="X8">
        <v>106016290496.463</v>
      </c>
      <c r="Y8">
        <v>104523116090.7366</v>
      </c>
      <c r="Z8">
        <v>104373151001.15939</v>
      </c>
      <c r="AA8">
        <v>105441232151.16949</v>
      </c>
      <c r="AB8">
        <v>106997147554.21201</v>
      </c>
      <c r="AC8">
        <v>108466255911.701</v>
      </c>
      <c r="AD8">
        <v>109569050067.0688</v>
      </c>
      <c r="AE8">
        <v>110482087970.5341</v>
      </c>
      <c r="AF8">
        <v>111860746256.81889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910919828266.79773</v>
      </c>
      <c r="C14">
        <v>1248648495272.231</v>
      </c>
      <c r="D14">
        <v>1586377162277.6641</v>
      </c>
      <c r="E14">
        <v>1600349478307.292</v>
      </c>
      <c r="F14">
        <v>1615625173330.042</v>
      </c>
      <c r="G14">
        <v>1629035974034.843</v>
      </c>
      <c r="H14">
        <v>1640380828725.4221</v>
      </c>
      <c r="I14">
        <v>1650572821293.637</v>
      </c>
      <c r="J14">
        <v>1658331295938.47</v>
      </c>
      <c r="K14">
        <v>1665067071566.4661</v>
      </c>
      <c r="L14">
        <v>1670411527505.752</v>
      </c>
      <c r="M14">
        <v>1673986681906.1689</v>
      </c>
      <c r="N14">
        <v>1675390314845.9839</v>
      </c>
      <c r="O14">
        <v>1674599392388.5869</v>
      </c>
      <c r="P14">
        <v>1671684570066.343</v>
      </c>
      <c r="Q14">
        <v>1668065289945.8779</v>
      </c>
      <c r="R14">
        <v>1664770737835.6201</v>
      </c>
      <c r="S14">
        <v>1661552939618.6851</v>
      </c>
      <c r="T14">
        <v>1658787546561.4241</v>
      </c>
      <c r="U14">
        <v>1655976551747.7061</v>
      </c>
      <c r="V14">
        <v>1654388841530.334</v>
      </c>
      <c r="W14">
        <v>1652883944724.179</v>
      </c>
      <c r="X14">
        <v>1651341680891.011</v>
      </c>
      <c r="Y14">
        <v>1650100411956.3</v>
      </c>
      <c r="Z14">
        <v>1648991054064.97</v>
      </c>
      <c r="AA14">
        <v>1648020832026.8169</v>
      </c>
      <c r="AB14">
        <v>1647239154218.5139</v>
      </c>
      <c r="AC14">
        <v>1646539124529.5239</v>
      </c>
      <c r="AD14">
        <v>1645901632172.6431</v>
      </c>
      <c r="AE14">
        <v>1645331765589.1809</v>
      </c>
      <c r="AF14">
        <v>1645000240042.874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f>'BIFUbC-petroleum-diesel-old'!B24*(1+'Inds Energy Calibration'!$H$14)</f>
        <v>0</v>
      </c>
      <c r="C24">
        <f>'BIFUbC-petroleum-diesel-old'!C24*(1+'Inds Energy Calibration'!$H$14)</f>
        <v>0</v>
      </c>
      <c r="D24">
        <f>'BIFUbC-petroleum-diesel-old'!D24*(1+'Inds Energy Calibration'!$H$14)</f>
        <v>0</v>
      </c>
      <c r="E24">
        <f>'BIFUbC-petroleum-diesel-old'!E24*(1+'Inds Energy Calibration'!$H$14)</f>
        <v>0</v>
      </c>
      <c r="F24">
        <f>'BIFUbC-petroleum-diesel-old'!F24*(1+'Inds Energy Calibration'!$H$14)</f>
        <v>0</v>
      </c>
      <c r="G24">
        <f>'BIFUbC-petroleum-diesel-old'!G24*(1+'Inds Energy Calibration'!$H$14)</f>
        <v>0</v>
      </c>
      <c r="H24">
        <f>'BIFUbC-petroleum-diesel-old'!H24*(1+'Inds Energy Calibration'!$H$14)</f>
        <v>0</v>
      </c>
      <c r="I24">
        <f>'BIFUbC-petroleum-diesel-old'!I24*(1+'Inds Energy Calibration'!$H$14)</f>
        <v>0</v>
      </c>
      <c r="J24">
        <f>'BIFUbC-petroleum-diesel-old'!J24*(1+'Inds Energy Calibration'!$H$14)</f>
        <v>0</v>
      </c>
      <c r="K24">
        <f>'BIFUbC-petroleum-diesel-old'!K24*(1+'Inds Energy Calibration'!$H$14)</f>
        <v>0</v>
      </c>
      <c r="L24">
        <f>'BIFUbC-petroleum-diesel-old'!L24*(1+'Inds Energy Calibration'!$H$14)</f>
        <v>0</v>
      </c>
      <c r="M24">
        <f>'BIFUbC-petroleum-diesel-old'!M24*(1+'Inds Energy Calibration'!$H$14)</f>
        <v>0</v>
      </c>
      <c r="N24">
        <f>'BIFUbC-petroleum-diesel-old'!N24*(1+'Inds Energy Calibration'!$H$14)</f>
        <v>0</v>
      </c>
      <c r="O24">
        <f>'BIFUbC-petroleum-diesel-old'!O24*(1+'Inds Energy Calibration'!$H$14)</f>
        <v>0</v>
      </c>
      <c r="P24">
        <f>'BIFUbC-petroleum-diesel-old'!P24*(1+'Inds Energy Calibration'!$H$14)</f>
        <v>0</v>
      </c>
      <c r="Q24">
        <f>'BIFUbC-petroleum-diesel-old'!Q24*(1+'Inds Energy Calibration'!$H$14)</f>
        <v>0</v>
      </c>
      <c r="R24">
        <f>'BIFUbC-petroleum-diesel-old'!R24*(1+'Inds Energy Calibration'!$H$14)</f>
        <v>0</v>
      </c>
      <c r="S24">
        <f>'BIFUbC-petroleum-diesel-old'!S24*(1+'Inds Energy Calibration'!$H$14)</f>
        <v>0</v>
      </c>
      <c r="T24">
        <f>'BIFUbC-petroleum-diesel-old'!T24*(1+'Inds Energy Calibration'!$H$14)</f>
        <v>0</v>
      </c>
      <c r="U24">
        <f>'BIFUbC-petroleum-diesel-old'!U24*(1+'Inds Energy Calibration'!$H$14)</f>
        <v>0</v>
      </c>
      <c r="V24">
        <f>'BIFUbC-petroleum-diesel-old'!V24*(1+'Inds Energy Calibration'!$H$14)</f>
        <v>0</v>
      </c>
      <c r="W24">
        <f>'BIFUbC-petroleum-diesel-old'!W24*(1+'Inds Energy Calibration'!$H$14)</f>
        <v>0</v>
      </c>
      <c r="X24">
        <f>'BIFUbC-petroleum-diesel-old'!X24*(1+'Inds Energy Calibration'!$H$14)</f>
        <v>0</v>
      </c>
      <c r="Y24">
        <f>'BIFUbC-petroleum-diesel-old'!Y24*(1+'Inds Energy Calibration'!$H$14)</f>
        <v>0</v>
      </c>
      <c r="Z24">
        <f>'BIFUbC-petroleum-diesel-old'!Z24*(1+'Inds Energy Calibration'!$H$14)</f>
        <v>0</v>
      </c>
      <c r="AA24">
        <f>'BIFUbC-petroleum-diesel-old'!AA24*(1+'Inds Energy Calibration'!$H$14)</f>
        <v>0</v>
      </c>
      <c r="AB24">
        <f>'BIFUbC-petroleum-diesel-old'!AB24*(1+'Inds Energy Calibration'!$H$14)</f>
        <v>0</v>
      </c>
      <c r="AC24">
        <f>'BIFUbC-petroleum-diesel-old'!AC24*(1+'Inds Energy Calibration'!$H$14)</f>
        <v>0</v>
      </c>
      <c r="AD24">
        <f>'BIFUbC-petroleum-diesel-old'!AD24*(1+'Inds Energy Calibration'!$H$14)</f>
        <v>0</v>
      </c>
      <c r="AE24">
        <f>'BIFUbC-petroleum-diesel-old'!AE24*(1+'Inds Energy Calibration'!$H$14)</f>
        <v>0</v>
      </c>
      <c r="AF24">
        <f>'BIFUbC-petroleum-diesel-old'!AF24*(1+'Inds Energy Calibration'!$H$14)</f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19730111341245.012</v>
      </c>
      <c r="C26">
        <v>19699714320937.648</v>
      </c>
      <c r="D26">
        <v>19669317300630.289</v>
      </c>
      <c r="E26">
        <v>19532298065250.801</v>
      </c>
      <c r="F26">
        <v>20203893734212.281</v>
      </c>
      <c r="G26">
        <v>20505183502984.898</v>
      </c>
      <c r="H26">
        <v>20714195391495.109</v>
      </c>
      <c r="I26">
        <v>20816163851285.34</v>
      </c>
      <c r="J26">
        <v>20872748594141.789</v>
      </c>
      <c r="K26">
        <v>21015982915504</v>
      </c>
      <c r="L26">
        <v>21198229807446.121</v>
      </c>
      <c r="M26">
        <v>21360210502561.648</v>
      </c>
      <c r="N26">
        <v>21501549815022.309</v>
      </c>
      <c r="O26">
        <v>21741397177519.859</v>
      </c>
      <c r="P26">
        <v>21963413064997.148</v>
      </c>
      <c r="Q26">
        <v>22181841759742.422</v>
      </c>
      <c r="R26">
        <v>22404616505363.68</v>
      </c>
      <c r="S26">
        <v>22662784928142.648</v>
      </c>
      <c r="T26">
        <v>22940418435205.371</v>
      </c>
      <c r="U26">
        <v>23208837080804.09</v>
      </c>
      <c r="V26">
        <v>23474021088865.941</v>
      </c>
      <c r="W26">
        <v>23732240232749.18</v>
      </c>
      <c r="X26">
        <v>23972733547500.41</v>
      </c>
      <c r="Y26">
        <v>24235585472776.789</v>
      </c>
      <c r="Z26">
        <v>24499004271674.109</v>
      </c>
      <c r="AA26">
        <v>24767849724287.379</v>
      </c>
      <c r="AB26">
        <v>25045755491318.18</v>
      </c>
      <c r="AC26">
        <v>25294168746267.672</v>
      </c>
      <c r="AD26">
        <v>25536368725289.461</v>
      </c>
      <c r="AE26">
        <v>25800039863658.762</v>
      </c>
      <c r="AF26">
        <v>26111383943996.77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A24" sqref="A24:XFD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1</v>
      </c>
      <c r="S2" s="57">
        <v>1</v>
      </c>
      <c r="T2" s="57">
        <v>1</v>
      </c>
      <c r="U2" s="57">
        <v>1</v>
      </c>
      <c r="V2" s="57">
        <v>1</v>
      </c>
      <c r="W2" s="57">
        <v>1</v>
      </c>
      <c r="X2" s="57">
        <v>1</v>
      </c>
      <c r="Y2" s="57">
        <v>1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1</v>
      </c>
      <c r="AF2" s="57">
        <v>1</v>
      </c>
      <c r="AG2" s="57"/>
    </row>
    <row r="3" spans="1:35" ht="14" customHeight="1" x14ac:dyDescent="0.15">
      <c r="A3" s="48" t="s">
        <v>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s="75" customFormat="1" ht="14" customHeight="1" x14ac:dyDescent="0.15">
      <c r="A4" s="75" t="s">
        <v>136</v>
      </c>
      <c r="B4" s="76">
        <f>'BIFUbC-heat-old'!B4*(1+'Inds Energy Calibration'!$H$15)</f>
        <v>0.4</v>
      </c>
      <c r="C4" s="76">
        <f>'BIFUbC-heat-old'!C4*(1+'Inds Energy Calibration'!$H$15)</f>
        <v>0.4</v>
      </c>
      <c r="D4" s="76">
        <f>'BIFUbC-heat-old'!D4*(1+'Inds Energy Calibration'!$H$15)</f>
        <v>0.4</v>
      </c>
      <c r="E4" s="76">
        <f>'BIFUbC-heat-old'!E4*(1+'Inds Energy Calibration'!$H$15)</f>
        <v>0.4</v>
      </c>
      <c r="F4" s="76">
        <f>'BIFUbC-heat-old'!F4*(1+'Inds Energy Calibration'!$H$15)</f>
        <v>0.4</v>
      </c>
      <c r="G4" s="76">
        <f>'BIFUbC-heat-old'!G4*(1+'Inds Energy Calibration'!$H$15)</f>
        <v>0.4</v>
      </c>
      <c r="H4" s="76">
        <f>'BIFUbC-heat-old'!H4*(1+'Inds Energy Calibration'!$H$15)</f>
        <v>0.4</v>
      </c>
      <c r="I4" s="76">
        <f>'BIFUbC-heat-old'!I4*(1+'Inds Energy Calibration'!$H$15)</f>
        <v>0.4</v>
      </c>
      <c r="J4" s="76">
        <f>'BIFUbC-heat-old'!J4*(1+'Inds Energy Calibration'!$H$15)</f>
        <v>0.4</v>
      </c>
      <c r="K4" s="76">
        <f>'BIFUbC-heat-old'!K4*(1+'Inds Energy Calibration'!$H$15)</f>
        <v>0.4</v>
      </c>
      <c r="L4" s="76">
        <f>'BIFUbC-heat-old'!L4*(1+'Inds Energy Calibration'!$H$15)</f>
        <v>0.4</v>
      </c>
      <c r="M4" s="76">
        <f>'BIFUbC-heat-old'!M4*(1+'Inds Energy Calibration'!$H$15)</f>
        <v>0.4</v>
      </c>
      <c r="N4" s="76">
        <f>'BIFUbC-heat-old'!N4*(1+'Inds Energy Calibration'!$H$15)</f>
        <v>0.4</v>
      </c>
      <c r="O4" s="76">
        <f>'BIFUbC-heat-old'!O4*(1+'Inds Energy Calibration'!$H$15)</f>
        <v>0.4</v>
      </c>
      <c r="P4" s="76">
        <f>'BIFUbC-heat-old'!P4*(1+'Inds Energy Calibration'!$H$15)</f>
        <v>0.4</v>
      </c>
      <c r="Q4" s="76">
        <f>'BIFUbC-heat-old'!Q4*(1+'Inds Energy Calibration'!$H$15)</f>
        <v>0.4</v>
      </c>
      <c r="R4" s="76">
        <f>'BIFUbC-heat-old'!R4*(1+'Inds Energy Calibration'!$H$15)</f>
        <v>0.4</v>
      </c>
      <c r="S4" s="76">
        <f>'BIFUbC-heat-old'!S4*(1+'Inds Energy Calibration'!$H$15)</f>
        <v>0.4</v>
      </c>
      <c r="T4" s="76">
        <f>'BIFUbC-heat-old'!T4*(1+'Inds Energy Calibration'!$H$15)</f>
        <v>0.4</v>
      </c>
      <c r="U4" s="76">
        <f>'BIFUbC-heat-old'!U4*(1+'Inds Energy Calibration'!$H$15)</f>
        <v>0.4</v>
      </c>
      <c r="V4" s="76">
        <f>'BIFUbC-heat-old'!V4*(1+'Inds Energy Calibration'!$H$15)</f>
        <v>0.4</v>
      </c>
      <c r="W4" s="76">
        <f>'BIFUbC-heat-old'!W4*(1+'Inds Energy Calibration'!$H$15)</f>
        <v>0.4</v>
      </c>
      <c r="X4" s="76">
        <f>'BIFUbC-heat-old'!X4*(1+'Inds Energy Calibration'!$H$15)</f>
        <v>0.4</v>
      </c>
      <c r="Y4" s="76">
        <f>'BIFUbC-heat-old'!Y4*(1+'Inds Energy Calibration'!$H$15)</f>
        <v>0.4</v>
      </c>
      <c r="Z4" s="76">
        <f>'BIFUbC-heat-old'!Z4*(1+'Inds Energy Calibration'!$H$15)</f>
        <v>0.4</v>
      </c>
      <c r="AA4" s="76">
        <f>'BIFUbC-heat-old'!AA4*(1+'Inds Energy Calibration'!$H$15)</f>
        <v>0.4</v>
      </c>
      <c r="AB4" s="76">
        <f>'BIFUbC-heat-old'!AB4*(1+'Inds Energy Calibration'!$H$15)</f>
        <v>0.4</v>
      </c>
      <c r="AC4" s="76">
        <f>'BIFUbC-heat-old'!AC4*(1+'Inds Energy Calibration'!$H$15)</f>
        <v>0.4</v>
      </c>
      <c r="AD4" s="76">
        <f>'BIFUbC-heat-old'!AD4*(1+'Inds Energy Calibration'!$H$15)</f>
        <v>0.4</v>
      </c>
      <c r="AE4" s="76">
        <f>'BIFUbC-heat-old'!AE4*(1+'Inds Energy Calibration'!$H$15)</f>
        <v>0.4</v>
      </c>
      <c r="AF4" s="76">
        <f>'BIFUbC-heat-old'!AF4*(1+'Inds Energy Calibration'!$H$15)</f>
        <v>0.4</v>
      </c>
    </row>
    <row r="5" spans="1:35" ht="14" customHeight="1" x14ac:dyDescent="0.15">
      <c r="A5" s="48" t="s">
        <v>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15">
      <c r="A6" s="48" t="s">
        <v>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15">
      <c r="A7" s="48" t="s">
        <v>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15">
      <c r="A8" s="48" t="s">
        <v>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15">
      <c r="A9" s="48" t="s">
        <v>195</v>
      </c>
      <c r="B9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7">
        <v>1</v>
      </c>
      <c r="AG9" s="57"/>
    </row>
    <row r="10" spans="1:35" ht="14" customHeight="1" x14ac:dyDescent="0.15">
      <c r="A10" s="48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15">
      <c r="A11" s="48" t="s">
        <v>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15">
      <c r="A12" s="48" t="s">
        <v>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15">
      <c r="A13" s="48" t="s">
        <v>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15">
      <c r="A14" s="48" t="s">
        <v>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15">
      <c r="A15" s="48" t="s">
        <v>200</v>
      </c>
      <c r="B15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1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>
        <v>1</v>
      </c>
      <c r="AB15" s="57">
        <v>1</v>
      </c>
      <c r="AC15" s="57">
        <v>1</v>
      </c>
      <c r="AD15" s="57">
        <v>1</v>
      </c>
      <c r="AE15" s="57">
        <v>1</v>
      </c>
      <c r="AF15" s="57">
        <v>1</v>
      </c>
      <c r="AG15" s="57"/>
    </row>
    <row r="16" spans="1:35" ht="14" customHeight="1" x14ac:dyDescent="0.15">
      <c r="A16" s="48" t="s">
        <v>201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15">
      <c r="A17" s="48" t="s">
        <v>202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15">
      <c r="A18" s="48" t="s">
        <v>203</v>
      </c>
      <c r="B18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/>
    </row>
    <row r="19" spans="1:33" ht="14" customHeight="1" x14ac:dyDescent="0.15">
      <c r="A19" s="48" t="s">
        <v>204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15">
      <c r="A20" s="48" t="s">
        <v>205</v>
      </c>
      <c r="B20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1</v>
      </c>
      <c r="S20" s="57">
        <v>1</v>
      </c>
      <c r="T20" s="57">
        <v>1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7">
        <v>1</v>
      </c>
      <c r="AG20" s="57"/>
    </row>
    <row r="21" spans="1:33" ht="14" customHeight="1" x14ac:dyDescent="0.15">
      <c r="A21" s="48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15">
      <c r="A22" s="48" t="s">
        <v>207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15">
      <c r="A23" s="48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s="75" customFormat="1" ht="14" customHeight="1" x14ac:dyDescent="0.15">
      <c r="A24" s="75" t="s">
        <v>209</v>
      </c>
      <c r="B24" s="76">
        <f>'BIFUbC-heat-old'!B24*(1+'Inds Energy Calibration'!$H$14)</f>
        <v>8.1</v>
      </c>
      <c r="C24" s="76">
        <f>'BIFUbC-heat-old'!C24*(1+'Inds Energy Calibration'!$H$14)</f>
        <v>8.1</v>
      </c>
      <c r="D24" s="76">
        <f>'BIFUbC-heat-old'!D24*(1+'Inds Energy Calibration'!$H$14)</f>
        <v>8.1</v>
      </c>
      <c r="E24" s="76">
        <f>'BIFUbC-heat-old'!E24*(1+'Inds Energy Calibration'!$H$14)</f>
        <v>8.1</v>
      </c>
      <c r="F24" s="76">
        <f>'BIFUbC-heat-old'!F24*(1+'Inds Energy Calibration'!$H$14)</f>
        <v>8.1</v>
      </c>
      <c r="G24" s="76">
        <f>'BIFUbC-heat-old'!G24*(1+'Inds Energy Calibration'!$H$14)</f>
        <v>8.1</v>
      </c>
      <c r="H24" s="76">
        <f>'BIFUbC-heat-old'!H24*(1+'Inds Energy Calibration'!$H$14)</f>
        <v>8.1</v>
      </c>
      <c r="I24" s="76">
        <f>'BIFUbC-heat-old'!I24*(1+'Inds Energy Calibration'!$H$14)</f>
        <v>8.1</v>
      </c>
      <c r="J24" s="76">
        <f>'BIFUbC-heat-old'!J24*(1+'Inds Energy Calibration'!$H$14)</f>
        <v>8.1</v>
      </c>
      <c r="K24" s="76">
        <f>'BIFUbC-heat-old'!K24*(1+'Inds Energy Calibration'!$H$14)</f>
        <v>8.1</v>
      </c>
      <c r="L24" s="76">
        <f>'BIFUbC-heat-old'!L24*(1+'Inds Energy Calibration'!$H$14)</f>
        <v>8.1</v>
      </c>
      <c r="M24" s="76">
        <f>'BIFUbC-heat-old'!M24*(1+'Inds Energy Calibration'!$H$14)</f>
        <v>8.1</v>
      </c>
      <c r="N24" s="76">
        <f>'BIFUbC-heat-old'!N24*(1+'Inds Energy Calibration'!$H$14)</f>
        <v>8.1</v>
      </c>
      <c r="O24" s="76">
        <f>'BIFUbC-heat-old'!O24*(1+'Inds Energy Calibration'!$H$14)</f>
        <v>8.1</v>
      </c>
      <c r="P24" s="76">
        <f>'BIFUbC-heat-old'!P24*(1+'Inds Energy Calibration'!$H$14)</f>
        <v>8.1</v>
      </c>
      <c r="Q24" s="76">
        <f>'BIFUbC-heat-old'!Q24*(1+'Inds Energy Calibration'!$H$14)</f>
        <v>8.1</v>
      </c>
      <c r="R24" s="76">
        <f>'BIFUbC-heat-old'!R24*(1+'Inds Energy Calibration'!$H$14)</f>
        <v>8.1</v>
      </c>
      <c r="S24" s="76">
        <f>'BIFUbC-heat-old'!S24*(1+'Inds Energy Calibration'!$H$14)</f>
        <v>8.1</v>
      </c>
      <c r="T24" s="76">
        <f>'BIFUbC-heat-old'!T24*(1+'Inds Energy Calibration'!$H$14)</f>
        <v>8.1</v>
      </c>
      <c r="U24" s="76">
        <f>'BIFUbC-heat-old'!U24*(1+'Inds Energy Calibration'!$H$14)</f>
        <v>8.1</v>
      </c>
      <c r="V24" s="76">
        <f>'BIFUbC-heat-old'!V24*(1+'Inds Energy Calibration'!$H$14)</f>
        <v>8.1</v>
      </c>
      <c r="W24" s="76">
        <f>'BIFUbC-heat-old'!W24*(1+'Inds Energy Calibration'!$H$14)</f>
        <v>8.1</v>
      </c>
      <c r="X24" s="76">
        <f>'BIFUbC-heat-old'!X24*(1+'Inds Energy Calibration'!$H$14)</f>
        <v>8.1</v>
      </c>
      <c r="Y24" s="76">
        <f>'BIFUbC-heat-old'!Y24*(1+'Inds Energy Calibration'!$H$14)</f>
        <v>8.1</v>
      </c>
      <c r="Z24" s="76">
        <f>'BIFUbC-heat-old'!Z24*(1+'Inds Energy Calibration'!$H$14)</f>
        <v>8.1</v>
      </c>
      <c r="AA24" s="76">
        <f>'BIFUbC-heat-old'!AA24*(1+'Inds Energy Calibration'!$H$14)</f>
        <v>8.1</v>
      </c>
      <c r="AB24" s="76">
        <f>'BIFUbC-heat-old'!AB24*(1+'Inds Energy Calibration'!$H$14)</f>
        <v>8.1</v>
      </c>
      <c r="AC24" s="76">
        <f>'BIFUbC-heat-old'!AC24*(1+'Inds Energy Calibration'!$H$14)</f>
        <v>8.1</v>
      </c>
      <c r="AD24" s="76">
        <f>'BIFUbC-heat-old'!AD24*(1+'Inds Energy Calibration'!$H$14)</f>
        <v>8.1</v>
      </c>
      <c r="AE24" s="76">
        <f>'BIFUbC-heat-old'!AE24*(1+'Inds Energy Calibration'!$H$14)</f>
        <v>8.1</v>
      </c>
      <c r="AF24" s="76">
        <f>'BIFUbC-heat-old'!AF24*(1+'Inds Energy Calibration'!$H$14)</f>
        <v>8.1</v>
      </c>
    </row>
    <row r="25" spans="1:33" ht="14" customHeight="1" x14ac:dyDescent="0.15">
      <c r="A25" s="48" t="s">
        <v>210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15">
      <c r="A26" s="48" t="s">
        <v>211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8" t="s">
        <v>200</v>
      </c>
      <c r="B15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1F497D"/>
  </sheetPr>
  <dimension ref="A1:AI1000"/>
  <sheetViews>
    <sheetView workbookViewId="0">
      <selection activeCell="A24" sqref="A24:XFD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1</v>
      </c>
      <c r="S2" s="57">
        <v>1</v>
      </c>
      <c r="T2" s="57">
        <v>1</v>
      </c>
      <c r="U2" s="57">
        <v>1</v>
      </c>
      <c r="V2" s="57">
        <v>1</v>
      </c>
      <c r="W2" s="57">
        <v>1</v>
      </c>
      <c r="X2" s="57">
        <v>1</v>
      </c>
      <c r="Y2" s="57">
        <v>1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1</v>
      </c>
      <c r="AF2" s="57">
        <v>1</v>
      </c>
      <c r="AG2" s="57"/>
    </row>
    <row r="3" spans="1:35" ht="14" customHeight="1" x14ac:dyDescent="0.15">
      <c r="A3" s="48" t="s">
        <v>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s="75" customFormat="1" ht="14" customHeight="1" x14ac:dyDescent="0.15">
      <c r="A4" s="75" t="s">
        <v>136</v>
      </c>
      <c r="B4" s="76">
        <f>'BIFUbC-hydrogen-old'!B4*(1+'Inds Energy Calibration'!$H$15)</f>
        <v>0.4</v>
      </c>
      <c r="C4" s="76">
        <f>'BIFUbC-hydrogen-old'!C4*(1+'Inds Energy Calibration'!$H$15)</f>
        <v>0.4</v>
      </c>
      <c r="D4" s="76">
        <f>'BIFUbC-hydrogen-old'!D4*(1+'Inds Energy Calibration'!$H$15)</f>
        <v>0.4</v>
      </c>
      <c r="E4" s="76">
        <f>'BIFUbC-hydrogen-old'!E4*(1+'Inds Energy Calibration'!$H$15)</f>
        <v>0.4</v>
      </c>
      <c r="F4" s="76">
        <f>'BIFUbC-hydrogen-old'!F4*(1+'Inds Energy Calibration'!$H$15)</f>
        <v>0.4</v>
      </c>
      <c r="G4" s="76">
        <f>'BIFUbC-hydrogen-old'!G4*(1+'Inds Energy Calibration'!$H$15)</f>
        <v>0.4</v>
      </c>
      <c r="H4" s="76">
        <f>'BIFUbC-hydrogen-old'!H4*(1+'Inds Energy Calibration'!$H$15)</f>
        <v>0.4</v>
      </c>
      <c r="I4" s="76">
        <f>'BIFUbC-hydrogen-old'!I4*(1+'Inds Energy Calibration'!$H$15)</f>
        <v>0.4</v>
      </c>
      <c r="J4" s="76">
        <f>'BIFUbC-hydrogen-old'!J4*(1+'Inds Energy Calibration'!$H$15)</f>
        <v>0.4</v>
      </c>
      <c r="K4" s="76">
        <f>'BIFUbC-hydrogen-old'!K4*(1+'Inds Energy Calibration'!$H$15)</f>
        <v>0.4</v>
      </c>
      <c r="L4" s="76">
        <f>'BIFUbC-hydrogen-old'!L4*(1+'Inds Energy Calibration'!$H$15)</f>
        <v>0.4</v>
      </c>
      <c r="M4" s="76">
        <f>'BIFUbC-hydrogen-old'!M4*(1+'Inds Energy Calibration'!$H$15)</f>
        <v>0.4</v>
      </c>
      <c r="N4" s="76">
        <f>'BIFUbC-hydrogen-old'!N4*(1+'Inds Energy Calibration'!$H$15)</f>
        <v>0.4</v>
      </c>
      <c r="O4" s="76">
        <f>'BIFUbC-hydrogen-old'!O4*(1+'Inds Energy Calibration'!$H$15)</f>
        <v>0.4</v>
      </c>
      <c r="P4" s="76">
        <f>'BIFUbC-hydrogen-old'!P4*(1+'Inds Energy Calibration'!$H$15)</f>
        <v>0.4</v>
      </c>
      <c r="Q4" s="76">
        <f>'BIFUbC-hydrogen-old'!Q4*(1+'Inds Energy Calibration'!$H$15)</f>
        <v>0.4</v>
      </c>
      <c r="R4" s="76">
        <f>'BIFUbC-hydrogen-old'!R4*(1+'Inds Energy Calibration'!$H$15)</f>
        <v>0.4</v>
      </c>
      <c r="S4" s="76">
        <f>'BIFUbC-hydrogen-old'!S4*(1+'Inds Energy Calibration'!$H$15)</f>
        <v>0.4</v>
      </c>
      <c r="T4" s="76">
        <f>'BIFUbC-hydrogen-old'!T4*(1+'Inds Energy Calibration'!$H$15)</f>
        <v>0.4</v>
      </c>
      <c r="U4" s="76">
        <f>'BIFUbC-hydrogen-old'!U4*(1+'Inds Energy Calibration'!$H$15)</f>
        <v>0.4</v>
      </c>
      <c r="V4" s="76">
        <f>'BIFUbC-hydrogen-old'!V4*(1+'Inds Energy Calibration'!$H$15)</f>
        <v>0.4</v>
      </c>
      <c r="W4" s="76">
        <f>'BIFUbC-hydrogen-old'!W4*(1+'Inds Energy Calibration'!$H$15)</f>
        <v>0.4</v>
      </c>
      <c r="X4" s="76">
        <f>'BIFUbC-hydrogen-old'!X4*(1+'Inds Energy Calibration'!$H$15)</f>
        <v>0.4</v>
      </c>
      <c r="Y4" s="76">
        <f>'BIFUbC-hydrogen-old'!Y4*(1+'Inds Energy Calibration'!$H$15)</f>
        <v>0.4</v>
      </c>
      <c r="Z4" s="76">
        <f>'BIFUbC-hydrogen-old'!Z4*(1+'Inds Energy Calibration'!$H$15)</f>
        <v>0.4</v>
      </c>
      <c r="AA4" s="76">
        <f>'BIFUbC-hydrogen-old'!AA4*(1+'Inds Energy Calibration'!$H$15)</f>
        <v>0.4</v>
      </c>
      <c r="AB4" s="76">
        <f>'BIFUbC-hydrogen-old'!AB4*(1+'Inds Energy Calibration'!$H$15)</f>
        <v>0.4</v>
      </c>
      <c r="AC4" s="76">
        <f>'BIFUbC-hydrogen-old'!AC4*(1+'Inds Energy Calibration'!$H$15)</f>
        <v>0.4</v>
      </c>
      <c r="AD4" s="76">
        <f>'BIFUbC-hydrogen-old'!AD4*(1+'Inds Energy Calibration'!$H$15)</f>
        <v>0.4</v>
      </c>
      <c r="AE4" s="76">
        <f>'BIFUbC-hydrogen-old'!AE4*(1+'Inds Energy Calibration'!$H$15)</f>
        <v>0.4</v>
      </c>
      <c r="AF4" s="76">
        <f>'BIFUbC-hydrogen-old'!AF4*(1+'Inds Energy Calibration'!$H$15)</f>
        <v>0.4</v>
      </c>
    </row>
    <row r="5" spans="1:35" ht="14" customHeight="1" x14ac:dyDescent="0.15">
      <c r="A5" s="48" t="s">
        <v>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15">
      <c r="A6" s="48" t="s">
        <v>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15">
      <c r="A7" s="48" t="s">
        <v>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15">
      <c r="A8" s="48" t="s">
        <v>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15">
      <c r="A9" s="48" t="s">
        <v>195</v>
      </c>
      <c r="B9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1</v>
      </c>
      <c r="K9" s="57">
        <v>1</v>
      </c>
      <c r="L9" s="57">
        <v>1</v>
      </c>
      <c r="M9" s="57">
        <v>1</v>
      </c>
      <c r="N9" s="57">
        <v>1</v>
      </c>
      <c r="O9" s="57">
        <v>1</v>
      </c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>
        <v>1</v>
      </c>
      <c r="W9" s="57">
        <v>1</v>
      </c>
      <c r="X9" s="57">
        <v>1</v>
      </c>
      <c r="Y9" s="57">
        <v>1</v>
      </c>
      <c r="Z9" s="57">
        <v>1</v>
      </c>
      <c r="AA9" s="57">
        <v>1</v>
      </c>
      <c r="AB9" s="57">
        <v>1</v>
      </c>
      <c r="AC9" s="57">
        <v>1</v>
      </c>
      <c r="AD9" s="57">
        <v>1</v>
      </c>
      <c r="AE9" s="57">
        <v>1</v>
      </c>
      <c r="AF9" s="57">
        <v>1</v>
      </c>
      <c r="AG9" s="57"/>
    </row>
    <row r="10" spans="1:35" ht="14" customHeight="1" x14ac:dyDescent="0.15">
      <c r="A10" s="48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15">
      <c r="A11" s="48" t="s">
        <v>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15">
      <c r="A12" s="48" t="s">
        <v>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15">
      <c r="A13" s="48" t="s">
        <v>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15">
      <c r="A14" s="48" t="s">
        <v>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15">
      <c r="A15" s="48" t="s">
        <v>200</v>
      </c>
      <c r="B15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1</v>
      </c>
      <c r="T15" s="57">
        <v>1</v>
      </c>
      <c r="U15" s="57">
        <v>1</v>
      </c>
      <c r="V15" s="57">
        <v>1</v>
      </c>
      <c r="W15" s="57">
        <v>1</v>
      </c>
      <c r="X15" s="57">
        <v>1</v>
      </c>
      <c r="Y15" s="57">
        <v>1</v>
      </c>
      <c r="Z15" s="57">
        <v>1</v>
      </c>
      <c r="AA15" s="57">
        <v>1</v>
      </c>
      <c r="AB15" s="57">
        <v>1</v>
      </c>
      <c r="AC15" s="57">
        <v>1</v>
      </c>
      <c r="AD15" s="57">
        <v>1</v>
      </c>
      <c r="AE15" s="57">
        <v>1</v>
      </c>
      <c r="AF15" s="57">
        <v>1</v>
      </c>
      <c r="AG15" s="57"/>
    </row>
    <row r="16" spans="1:35" ht="14" customHeight="1" x14ac:dyDescent="0.15">
      <c r="A16" s="48" t="s">
        <v>201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15">
      <c r="A17" s="48" t="s">
        <v>202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15">
      <c r="A18" s="48" t="s">
        <v>203</v>
      </c>
      <c r="B18">
        <v>1</v>
      </c>
      <c r="C18" s="30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>
        <v>1</v>
      </c>
      <c r="AG18" s="30"/>
    </row>
    <row r="19" spans="1:33" ht="14" customHeight="1" x14ac:dyDescent="0.15">
      <c r="A19" s="48" t="s">
        <v>204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15">
      <c r="A20" s="48" t="s">
        <v>205</v>
      </c>
      <c r="B20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7">
        <v>1</v>
      </c>
      <c r="I20" s="57">
        <v>1</v>
      </c>
      <c r="J20" s="57">
        <v>1</v>
      </c>
      <c r="K20" s="57">
        <v>1</v>
      </c>
      <c r="L20" s="57">
        <v>1</v>
      </c>
      <c r="M20" s="57">
        <v>1</v>
      </c>
      <c r="N20" s="57">
        <v>1</v>
      </c>
      <c r="O20" s="57">
        <v>1</v>
      </c>
      <c r="P20" s="57">
        <v>1</v>
      </c>
      <c r="Q20" s="57">
        <v>1</v>
      </c>
      <c r="R20" s="57">
        <v>1</v>
      </c>
      <c r="S20" s="57">
        <v>1</v>
      </c>
      <c r="T20" s="57">
        <v>1</v>
      </c>
      <c r="U20" s="57">
        <v>1</v>
      </c>
      <c r="V20" s="57">
        <v>1</v>
      </c>
      <c r="W20" s="57">
        <v>1</v>
      </c>
      <c r="X20" s="57">
        <v>1</v>
      </c>
      <c r="Y20" s="57">
        <v>1</v>
      </c>
      <c r="Z20" s="57">
        <v>1</v>
      </c>
      <c r="AA20" s="57">
        <v>1</v>
      </c>
      <c r="AB20" s="57">
        <v>1</v>
      </c>
      <c r="AC20" s="57">
        <v>1</v>
      </c>
      <c r="AD20" s="57">
        <v>1</v>
      </c>
      <c r="AE20" s="57">
        <v>1</v>
      </c>
      <c r="AF20" s="57">
        <v>1</v>
      </c>
      <c r="AG20" s="57"/>
    </row>
    <row r="21" spans="1:33" ht="14" customHeight="1" x14ac:dyDescent="0.15">
      <c r="A21" s="48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15">
      <c r="A22" s="48" t="s">
        <v>207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15">
      <c r="A23" s="48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s="75" customFormat="1" ht="14" customHeight="1" x14ac:dyDescent="0.15">
      <c r="A24" s="75" t="s">
        <v>209</v>
      </c>
      <c r="B24" s="76">
        <f>'BIFUbC-hydrogen-old'!B24*(1+'Inds Energy Calibration'!$H$14)</f>
        <v>8.1</v>
      </c>
      <c r="C24" s="76">
        <f>'BIFUbC-hydrogen-old'!C24*(1+'Inds Energy Calibration'!$H$14)</f>
        <v>8.1</v>
      </c>
      <c r="D24" s="76">
        <f>'BIFUbC-hydrogen-old'!D24*(1+'Inds Energy Calibration'!$H$14)</f>
        <v>8.1</v>
      </c>
      <c r="E24" s="76">
        <f>'BIFUbC-hydrogen-old'!E24*(1+'Inds Energy Calibration'!$H$14)</f>
        <v>8.1</v>
      </c>
      <c r="F24" s="76">
        <f>'BIFUbC-hydrogen-old'!F24*(1+'Inds Energy Calibration'!$H$14)</f>
        <v>8.1</v>
      </c>
      <c r="G24" s="76">
        <f>'BIFUbC-hydrogen-old'!G24*(1+'Inds Energy Calibration'!$H$14)</f>
        <v>8.1</v>
      </c>
      <c r="H24" s="76">
        <f>'BIFUbC-hydrogen-old'!H24*(1+'Inds Energy Calibration'!$H$14)</f>
        <v>8.1</v>
      </c>
      <c r="I24" s="76">
        <f>'BIFUbC-hydrogen-old'!I24*(1+'Inds Energy Calibration'!$H$14)</f>
        <v>8.1</v>
      </c>
      <c r="J24" s="76">
        <f>'BIFUbC-hydrogen-old'!J24*(1+'Inds Energy Calibration'!$H$14)</f>
        <v>8.1</v>
      </c>
      <c r="K24" s="76">
        <f>'BIFUbC-hydrogen-old'!K24*(1+'Inds Energy Calibration'!$H$14)</f>
        <v>8.1</v>
      </c>
      <c r="L24" s="76">
        <f>'BIFUbC-hydrogen-old'!L24*(1+'Inds Energy Calibration'!$H$14)</f>
        <v>8.1</v>
      </c>
      <c r="M24" s="76">
        <f>'BIFUbC-hydrogen-old'!M24*(1+'Inds Energy Calibration'!$H$14)</f>
        <v>8.1</v>
      </c>
      <c r="N24" s="76">
        <f>'BIFUbC-hydrogen-old'!N24*(1+'Inds Energy Calibration'!$H$14)</f>
        <v>8.1</v>
      </c>
      <c r="O24" s="76">
        <f>'BIFUbC-hydrogen-old'!O24*(1+'Inds Energy Calibration'!$H$14)</f>
        <v>8.1</v>
      </c>
      <c r="P24" s="76">
        <f>'BIFUbC-hydrogen-old'!P24*(1+'Inds Energy Calibration'!$H$14)</f>
        <v>8.1</v>
      </c>
      <c r="Q24" s="76">
        <f>'BIFUbC-hydrogen-old'!Q24*(1+'Inds Energy Calibration'!$H$14)</f>
        <v>8.1</v>
      </c>
      <c r="R24" s="76">
        <f>'BIFUbC-hydrogen-old'!R24*(1+'Inds Energy Calibration'!$H$14)</f>
        <v>8.1</v>
      </c>
      <c r="S24" s="76">
        <f>'BIFUbC-hydrogen-old'!S24*(1+'Inds Energy Calibration'!$H$14)</f>
        <v>8.1</v>
      </c>
      <c r="T24" s="76">
        <f>'BIFUbC-hydrogen-old'!T24*(1+'Inds Energy Calibration'!$H$14)</f>
        <v>8.1</v>
      </c>
      <c r="U24" s="76">
        <f>'BIFUbC-hydrogen-old'!U24*(1+'Inds Energy Calibration'!$H$14)</f>
        <v>8.1</v>
      </c>
      <c r="V24" s="76">
        <f>'BIFUbC-hydrogen-old'!V24*(1+'Inds Energy Calibration'!$H$14)</f>
        <v>8.1</v>
      </c>
      <c r="W24" s="76">
        <f>'BIFUbC-hydrogen-old'!W24*(1+'Inds Energy Calibration'!$H$14)</f>
        <v>8.1</v>
      </c>
      <c r="X24" s="76">
        <f>'BIFUbC-hydrogen-old'!X24*(1+'Inds Energy Calibration'!$H$14)</f>
        <v>8.1</v>
      </c>
      <c r="Y24" s="76">
        <f>'BIFUbC-hydrogen-old'!Y24*(1+'Inds Energy Calibration'!$H$14)</f>
        <v>8.1</v>
      </c>
      <c r="Z24" s="76">
        <f>'BIFUbC-hydrogen-old'!Z24*(1+'Inds Energy Calibration'!$H$14)</f>
        <v>8.1</v>
      </c>
      <c r="AA24" s="76">
        <f>'BIFUbC-hydrogen-old'!AA24*(1+'Inds Energy Calibration'!$H$14)</f>
        <v>8.1</v>
      </c>
      <c r="AB24" s="76">
        <f>'BIFUbC-hydrogen-old'!AB24*(1+'Inds Energy Calibration'!$H$14)</f>
        <v>8.1</v>
      </c>
      <c r="AC24" s="76">
        <f>'BIFUbC-hydrogen-old'!AC24*(1+'Inds Energy Calibration'!$H$14)</f>
        <v>8.1</v>
      </c>
      <c r="AD24" s="76">
        <f>'BIFUbC-hydrogen-old'!AD24*(1+'Inds Energy Calibration'!$H$14)</f>
        <v>8.1</v>
      </c>
      <c r="AE24" s="76">
        <f>'BIFUbC-hydrogen-old'!AE24*(1+'Inds Energy Calibration'!$H$14)</f>
        <v>8.1</v>
      </c>
      <c r="AF24" s="76">
        <f>'BIFUbC-hydrogen-old'!AF24*(1+'Inds Energy Calibration'!$H$14)</f>
        <v>8.1</v>
      </c>
    </row>
    <row r="25" spans="1:33" ht="14" customHeight="1" x14ac:dyDescent="0.15">
      <c r="A25" s="48" t="s">
        <v>210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15">
      <c r="A26" s="48" t="s">
        <v>211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AL92"/>
  <sheetViews>
    <sheetView topLeftCell="A40" zoomScale="62" workbookViewId="0">
      <selection activeCell="C6" sqref="C6"/>
    </sheetView>
  </sheetViews>
  <sheetFormatPr baseColWidth="10" defaultColWidth="10.6640625" defaultRowHeight="14" x14ac:dyDescent="0.15"/>
  <cols>
    <col min="1" max="1" width="26" bestFit="1" customWidth="1"/>
    <col min="2" max="2" width="12.33203125" bestFit="1" customWidth="1"/>
  </cols>
  <sheetData>
    <row r="1" spans="1:38" s="50" customFormat="1" ht="14.5" customHeight="1" x14ac:dyDescent="0.15">
      <c r="A1" s="49" t="s">
        <v>134</v>
      </c>
    </row>
    <row r="2" spans="1:38" s="48" customFormat="1" ht="14.5" customHeight="1" x14ac:dyDescent="0.15">
      <c r="A2" s="55"/>
    </row>
    <row r="3" spans="1:38" ht="15" customHeight="1" x14ac:dyDescent="0.2">
      <c r="B3" s="29">
        <v>2020</v>
      </c>
      <c r="C3" s="29">
        <v>2021</v>
      </c>
      <c r="D3" s="29">
        <v>2022</v>
      </c>
      <c r="E3" s="29">
        <v>2023</v>
      </c>
      <c r="F3" s="29">
        <v>2024</v>
      </c>
      <c r="G3" s="29">
        <v>2025</v>
      </c>
      <c r="H3" s="29">
        <v>2026</v>
      </c>
      <c r="I3" s="29">
        <v>2027</v>
      </c>
      <c r="J3" s="29">
        <v>2028</v>
      </c>
      <c r="K3" s="29">
        <v>2029</v>
      </c>
      <c r="L3" s="29">
        <v>2030</v>
      </c>
      <c r="M3" s="29">
        <v>2031</v>
      </c>
      <c r="N3" s="29">
        <v>2032</v>
      </c>
      <c r="O3" s="29">
        <v>2033</v>
      </c>
      <c r="P3" s="29">
        <v>2034</v>
      </c>
      <c r="Q3" s="29">
        <v>2035</v>
      </c>
      <c r="R3" s="29">
        <v>2036</v>
      </c>
      <c r="S3" s="29">
        <v>2037</v>
      </c>
      <c r="T3" s="29">
        <v>2038</v>
      </c>
      <c r="U3" s="29">
        <v>2039</v>
      </c>
      <c r="V3" s="29">
        <v>2040</v>
      </c>
      <c r="W3" s="29">
        <v>2041</v>
      </c>
      <c r="X3" s="29">
        <v>2042</v>
      </c>
      <c r="Y3" s="29">
        <v>2043</v>
      </c>
      <c r="Z3" s="29">
        <v>2044</v>
      </c>
      <c r="AA3" s="29">
        <v>2045</v>
      </c>
      <c r="AB3" s="29">
        <v>2046</v>
      </c>
      <c r="AC3" s="29">
        <v>2047</v>
      </c>
      <c r="AD3" s="29">
        <v>2048</v>
      </c>
      <c r="AE3" s="29">
        <v>2049</v>
      </c>
      <c r="AF3" s="29">
        <v>2050</v>
      </c>
    </row>
    <row r="4" spans="1:38" ht="14.5" customHeight="1" x14ac:dyDescent="0.15">
      <c r="A4" s="15" t="s">
        <v>135</v>
      </c>
    </row>
    <row r="5" spans="1:38" x14ac:dyDescent="0.15">
      <c r="A5" s="48" t="s">
        <v>136</v>
      </c>
      <c r="B5">
        <v>0.84689287099999999</v>
      </c>
      <c r="C5">
        <v>0.83481055000000004</v>
      </c>
      <c r="D5">
        <v>0.85831770200000002</v>
      </c>
      <c r="E5">
        <v>0.85822891199999995</v>
      </c>
      <c r="F5">
        <v>0.85923022500000001</v>
      </c>
      <c r="G5">
        <v>0.86216000299999995</v>
      </c>
      <c r="H5">
        <v>0.86203459999999998</v>
      </c>
      <c r="I5">
        <v>0.86365196300000002</v>
      </c>
      <c r="J5">
        <v>0.86372501800000001</v>
      </c>
      <c r="K5">
        <v>0.86315400900000006</v>
      </c>
      <c r="L5">
        <v>0.86751136600000001</v>
      </c>
      <c r="M5">
        <v>0.86791959699999999</v>
      </c>
      <c r="N5">
        <v>0.86902990899999999</v>
      </c>
      <c r="O5">
        <v>0.86999157199999999</v>
      </c>
      <c r="P5">
        <v>0.86940497900000002</v>
      </c>
      <c r="Q5">
        <v>0.86865632400000004</v>
      </c>
      <c r="R5">
        <v>0.86661870600000002</v>
      </c>
      <c r="S5">
        <v>0.86544215300000005</v>
      </c>
      <c r="T5">
        <v>0.86467780500000002</v>
      </c>
      <c r="U5">
        <v>0.86209358400000002</v>
      </c>
      <c r="V5">
        <v>0.86329700700000001</v>
      </c>
      <c r="W5">
        <v>0.86348680300000002</v>
      </c>
      <c r="X5">
        <v>0.86334604699999995</v>
      </c>
      <c r="Y5">
        <v>0.86353048099999996</v>
      </c>
      <c r="Z5">
        <v>0.86373997700000005</v>
      </c>
      <c r="AA5">
        <v>0.86447456199999995</v>
      </c>
      <c r="AB5">
        <v>0.86290267799999998</v>
      </c>
      <c r="AC5">
        <v>0.86154220999999997</v>
      </c>
      <c r="AD5">
        <v>0.86091065499999997</v>
      </c>
      <c r="AE5">
        <v>0.85999700499999998</v>
      </c>
      <c r="AF5">
        <v>0.85854437299999997</v>
      </c>
    </row>
    <row r="6" spans="1:38" x14ac:dyDescent="0.15">
      <c r="A6" s="48" t="s">
        <v>137</v>
      </c>
      <c r="B6">
        <v>0.15310712900000001</v>
      </c>
      <c r="C6">
        <v>0.16518944999999999</v>
      </c>
      <c r="D6">
        <v>0.14168229800000001</v>
      </c>
      <c r="E6">
        <v>0.14177108799999999</v>
      </c>
      <c r="F6">
        <v>0.14076977500000001</v>
      </c>
      <c r="G6">
        <v>0.13783999699999999</v>
      </c>
      <c r="H6">
        <v>0.13796539999999999</v>
      </c>
      <c r="I6">
        <v>0.13634803700000001</v>
      </c>
      <c r="J6">
        <v>0.13627498199999999</v>
      </c>
      <c r="K6">
        <v>0.136845991</v>
      </c>
      <c r="L6">
        <v>0.13248863399999999</v>
      </c>
      <c r="M6">
        <v>0.13208040300000001</v>
      </c>
      <c r="N6">
        <v>0.13097009100000001</v>
      </c>
      <c r="O6">
        <v>0.13000842800000001</v>
      </c>
      <c r="P6">
        <v>0.13059502100000001</v>
      </c>
      <c r="Q6">
        <v>0.13134367599999999</v>
      </c>
      <c r="R6">
        <v>0.13338129400000001</v>
      </c>
      <c r="S6">
        <v>0.13455784700000001</v>
      </c>
      <c r="T6">
        <v>0.13532219500000001</v>
      </c>
      <c r="U6">
        <v>0.137906416</v>
      </c>
      <c r="V6">
        <v>0.13670299299999999</v>
      </c>
      <c r="W6">
        <v>0.136513197</v>
      </c>
      <c r="X6">
        <v>0.13665395299999999</v>
      </c>
      <c r="Y6">
        <v>0.13646951900000001</v>
      </c>
      <c r="Z6">
        <v>0.13626002300000001</v>
      </c>
      <c r="AA6">
        <v>0.135525438</v>
      </c>
      <c r="AB6">
        <v>0.13709732199999999</v>
      </c>
      <c r="AC6">
        <v>0.13845779</v>
      </c>
      <c r="AD6">
        <v>0.139089345</v>
      </c>
      <c r="AE6">
        <v>0.14000299499999999</v>
      </c>
      <c r="AF6">
        <v>0.141455627</v>
      </c>
    </row>
    <row r="7" spans="1:38" ht="14.5" customHeight="1" x14ac:dyDescent="0.15">
      <c r="A7" s="15"/>
    </row>
    <row r="8" spans="1:38" ht="14.5" customHeight="1" x14ac:dyDescent="0.15">
      <c r="A8" s="15" t="s">
        <v>138</v>
      </c>
    </row>
    <row r="9" spans="1:38" x14ac:dyDescent="0.15">
      <c r="A9" s="48" t="s">
        <v>136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</row>
    <row r="10" spans="1:38" x14ac:dyDescent="0.15">
      <c r="A10" s="48" t="s">
        <v>137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  <c r="AF10">
        <v>0.5</v>
      </c>
    </row>
    <row r="12" spans="1:38" s="50" customFormat="1" ht="14.5" customHeight="1" x14ac:dyDescent="0.15">
      <c r="A12" s="49" t="s">
        <v>171</v>
      </c>
    </row>
    <row r="13" spans="1:38" s="48" customFormat="1" ht="14.25" customHeight="1" x14ac:dyDescent="0.2">
      <c r="B13" s="2" t="s">
        <v>172</v>
      </c>
      <c r="C13" s="2" t="s">
        <v>173</v>
      </c>
      <c r="D13" s="2" t="s">
        <v>174</v>
      </c>
      <c r="E13" s="2">
        <v>2018</v>
      </c>
      <c r="F13" s="2">
        <v>2019</v>
      </c>
      <c r="G13" s="2">
        <v>2020</v>
      </c>
      <c r="H13" s="2">
        <v>2021</v>
      </c>
      <c r="I13" s="2">
        <v>2022</v>
      </c>
      <c r="J13" s="2">
        <v>2023</v>
      </c>
      <c r="K13" s="2">
        <v>2024</v>
      </c>
      <c r="L13" s="2">
        <v>2025</v>
      </c>
      <c r="M13" s="2">
        <v>2026</v>
      </c>
      <c r="N13" s="2">
        <v>2027</v>
      </c>
      <c r="O13" s="2">
        <v>2028</v>
      </c>
      <c r="P13" s="2">
        <v>2029</v>
      </c>
      <c r="Q13" s="2">
        <v>2030</v>
      </c>
      <c r="R13" s="2">
        <v>2031</v>
      </c>
      <c r="S13" s="2">
        <v>2032</v>
      </c>
      <c r="T13" s="2">
        <v>2033</v>
      </c>
      <c r="U13" s="2">
        <v>2034</v>
      </c>
      <c r="V13" s="2">
        <v>2035</v>
      </c>
      <c r="W13" s="2">
        <v>2036</v>
      </c>
      <c r="X13" s="2">
        <v>2037</v>
      </c>
      <c r="Y13" s="2">
        <v>2038</v>
      </c>
      <c r="Z13" s="2">
        <v>2039</v>
      </c>
      <c r="AA13" s="2">
        <v>2040</v>
      </c>
      <c r="AB13" s="2">
        <v>2041</v>
      </c>
      <c r="AC13" s="2">
        <v>2042</v>
      </c>
      <c r="AD13" s="2">
        <v>2043</v>
      </c>
      <c r="AE13" s="2">
        <v>2044</v>
      </c>
      <c r="AF13" s="2">
        <v>2045</v>
      </c>
      <c r="AG13" s="2">
        <v>2046</v>
      </c>
      <c r="AH13" s="2">
        <v>2047</v>
      </c>
      <c r="AI13" s="2">
        <v>2048</v>
      </c>
      <c r="AJ13" s="2">
        <v>2049</v>
      </c>
      <c r="AK13" s="2">
        <v>2050</v>
      </c>
      <c r="AL13" s="51"/>
    </row>
    <row r="14" spans="1:38" s="48" customFormat="1" ht="14.25" customHeight="1" x14ac:dyDescent="0.2">
      <c r="A14" s="52" t="s">
        <v>175</v>
      </c>
      <c r="B14" s="53" t="s">
        <v>144</v>
      </c>
      <c r="C14" s="53" t="s">
        <v>145</v>
      </c>
      <c r="D14" s="53" t="s">
        <v>157</v>
      </c>
      <c r="E14" s="54">
        <v>31.78</v>
      </c>
      <c r="F14" s="54">
        <v>32.86</v>
      </c>
      <c r="G14" s="54">
        <v>33.04</v>
      </c>
      <c r="H14" s="54">
        <v>33.39</v>
      </c>
      <c r="I14" s="54">
        <v>33.880000000000003</v>
      </c>
      <c r="J14" s="54">
        <v>34.46</v>
      </c>
      <c r="K14" s="54">
        <v>35</v>
      </c>
      <c r="L14" s="54">
        <v>35.51</v>
      </c>
      <c r="M14" s="54">
        <v>35.97</v>
      </c>
      <c r="N14" s="54">
        <v>36.46</v>
      </c>
      <c r="O14" s="54">
        <v>36.99</v>
      </c>
      <c r="P14" s="54">
        <v>37.549999999999997</v>
      </c>
      <c r="Q14" s="54">
        <v>37.99</v>
      </c>
      <c r="R14" s="54">
        <v>38.380000000000003</v>
      </c>
      <c r="S14" s="54">
        <v>38.770000000000003</v>
      </c>
      <c r="T14" s="54">
        <v>39.130000000000003</v>
      </c>
      <c r="U14" s="54">
        <v>39.479999999999997</v>
      </c>
      <c r="V14" s="54">
        <v>39.81</v>
      </c>
      <c r="W14" s="54">
        <v>40.130000000000003</v>
      </c>
      <c r="X14" s="54">
        <v>40.450000000000003</v>
      </c>
      <c r="Y14" s="54">
        <v>40.770000000000003</v>
      </c>
      <c r="Z14" s="54">
        <v>41.1</v>
      </c>
      <c r="AA14" s="54">
        <v>41.36</v>
      </c>
      <c r="AB14" s="54">
        <v>41.65</v>
      </c>
      <c r="AC14" s="54">
        <v>41.97</v>
      </c>
      <c r="AD14" s="54">
        <v>42.33</v>
      </c>
      <c r="AE14" s="54">
        <v>42.71</v>
      </c>
      <c r="AF14" s="54">
        <v>43.12</v>
      </c>
      <c r="AG14" s="54">
        <v>43.58</v>
      </c>
      <c r="AH14" s="54">
        <v>44.07</v>
      </c>
      <c r="AI14" s="54">
        <v>44.58</v>
      </c>
      <c r="AJ14" s="54">
        <v>45.13</v>
      </c>
      <c r="AK14" s="54">
        <v>45.73</v>
      </c>
    </row>
    <row r="15" spans="1:38" s="48" customFormat="1" ht="14.25" customHeight="1" x14ac:dyDescent="0.2">
      <c r="A15" s="52" t="s">
        <v>135</v>
      </c>
      <c r="B15" s="53" t="s">
        <v>144</v>
      </c>
      <c r="C15" s="53" t="s">
        <v>145</v>
      </c>
      <c r="D15" s="53" t="s">
        <v>146</v>
      </c>
      <c r="E15" s="54">
        <v>26.82</v>
      </c>
      <c r="F15" s="54">
        <v>27.09</v>
      </c>
      <c r="G15" s="54">
        <v>27.36</v>
      </c>
      <c r="H15" s="54">
        <v>27.63</v>
      </c>
      <c r="I15" s="54">
        <v>27.91</v>
      </c>
      <c r="J15" s="54">
        <v>28.19</v>
      </c>
      <c r="K15" s="54">
        <v>28.47</v>
      </c>
      <c r="L15" s="54">
        <v>28.75</v>
      </c>
      <c r="M15" s="54">
        <v>29.03</v>
      </c>
      <c r="N15" s="54">
        <v>29.32</v>
      </c>
      <c r="O15" s="54">
        <v>29.61</v>
      </c>
      <c r="P15" s="54">
        <v>29.9</v>
      </c>
      <c r="Q15" s="54">
        <v>30.19</v>
      </c>
      <c r="R15" s="54">
        <v>30.49</v>
      </c>
      <c r="S15" s="54">
        <v>30.79</v>
      </c>
      <c r="T15" s="54">
        <v>31.09</v>
      </c>
      <c r="U15" s="54">
        <v>31.4</v>
      </c>
      <c r="V15" s="54">
        <v>31.71</v>
      </c>
      <c r="W15" s="54">
        <v>32.020000000000003</v>
      </c>
      <c r="X15" s="54">
        <v>32.340000000000003</v>
      </c>
      <c r="Y15" s="54">
        <v>32.659999999999997</v>
      </c>
      <c r="Z15" s="54">
        <v>32.979999999999997</v>
      </c>
      <c r="AA15" s="54">
        <v>33.31</v>
      </c>
      <c r="AB15" s="54">
        <v>33.64</v>
      </c>
      <c r="AC15" s="54">
        <v>33.979999999999997</v>
      </c>
      <c r="AD15" s="54">
        <v>34.32</v>
      </c>
      <c r="AE15" s="54">
        <v>34.659999999999997</v>
      </c>
      <c r="AF15" s="54">
        <v>35.01</v>
      </c>
      <c r="AG15" s="54">
        <v>35.36</v>
      </c>
      <c r="AH15" s="54">
        <v>35.71</v>
      </c>
      <c r="AI15" s="54">
        <v>36.07</v>
      </c>
      <c r="AJ15" s="54">
        <v>36.43</v>
      </c>
      <c r="AK15" s="54">
        <v>36.799999999999997</v>
      </c>
    </row>
    <row r="16" spans="1:38" s="48" customFormat="1" ht="14.25" customHeight="1" x14ac:dyDescent="0.2">
      <c r="A16" s="52" t="s">
        <v>176</v>
      </c>
      <c r="B16" s="53" t="s">
        <v>144</v>
      </c>
      <c r="C16" s="53" t="s">
        <v>145</v>
      </c>
      <c r="D16" s="53" t="s">
        <v>147</v>
      </c>
      <c r="E16" s="54">
        <v>1.66</v>
      </c>
      <c r="F16" s="54">
        <v>1.67</v>
      </c>
      <c r="G16" s="54">
        <v>1.69</v>
      </c>
      <c r="H16" s="54">
        <v>1.71</v>
      </c>
      <c r="I16" s="54">
        <v>1.73</v>
      </c>
      <c r="J16" s="54">
        <v>1.74</v>
      </c>
      <c r="K16" s="54">
        <v>1.76</v>
      </c>
      <c r="L16" s="54">
        <v>1.78</v>
      </c>
      <c r="M16" s="54">
        <v>1.8</v>
      </c>
      <c r="N16" s="54">
        <v>1.81</v>
      </c>
      <c r="O16" s="54">
        <v>1.83</v>
      </c>
      <c r="P16" s="54">
        <v>1.85</v>
      </c>
      <c r="Q16" s="54">
        <v>1.87</v>
      </c>
      <c r="R16" s="54">
        <v>1.89</v>
      </c>
      <c r="S16" s="54">
        <v>1.91</v>
      </c>
      <c r="T16" s="54">
        <v>1.93</v>
      </c>
      <c r="U16" s="54">
        <v>1.94</v>
      </c>
      <c r="V16" s="54">
        <v>1.96</v>
      </c>
      <c r="W16" s="54">
        <v>1.98</v>
      </c>
      <c r="X16" s="54">
        <v>2</v>
      </c>
      <c r="Y16" s="54">
        <v>2.02</v>
      </c>
      <c r="Z16" s="54">
        <v>2.04</v>
      </c>
      <c r="AA16" s="54">
        <v>2.06</v>
      </c>
      <c r="AB16" s="54">
        <v>2.08</v>
      </c>
      <c r="AC16" s="54">
        <v>2.11</v>
      </c>
      <c r="AD16" s="54">
        <v>2.13</v>
      </c>
      <c r="AE16" s="54">
        <v>2.15</v>
      </c>
      <c r="AF16" s="54">
        <v>2.17</v>
      </c>
      <c r="AG16" s="54">
        <v>2.19</v>
      </c>
      <c r="AH16" s="54">
        <v>2.21</v>
      </c>
      <c r="AI16" s="54">
        <v>2.2400000000000002</v>
      </c>
      <c r="AJ16" s="54">
        <v>2.2599999999999998</v>
      </c>
      <c r="AK16" s="54">
        <v>2.2799999999999998</v>
      </c>
    </row>
    <row r="17" spans="1:37" s="48" customFormat="1" ht="14.25" customHeight="1" x14ac:dyDescent="0.2">
      <c r="A17" s="52" t="s">
        <v>177</v>
      </c>
      <c r="B17" s="53" t="s">
        <v>144</v>
      </c>
      <c r="C17" s="53" t="s">
        <v>145</v>
      </c>
      <c r="D17" s="53" t="s">
        <v>148</v>
      </c>
      <c r="E17" s="54">
        <v>1.85</v>
      </c>
      <c r="F17" s="54">
        <v>1.87</v>
      </c>
      <c r="G17" s="54">
        <v>1.89</v>
      </c>
      <c r="H17" s="54">
        <v>1.9</v>
      </c>
      <c r="I17" s="54">
        <v>1.92</v>
      </c>
      <c r="J17" s="54">
        <v>1.94</v>
      </c>
      <c r="K17" s="54">
        <v>1.96</v>
      </c>
      <c r="L17" s="54">
        <v>1.98</v>
      </c>
      <c r="M17" s="54">
        <v>2</v>
      </c>
      <c r="N17" s="54">
        <v>2.02</v>
      </c>
      <c r="O17" s="54">
        <v>2.04</v>
      </c>
      <c r="P17" s="54">
        <v>2.06</v>
      </c>
      <c r="Q17" s="54">
        <v>2.08</v>
      </c>
      <c r="R17" s="54">
        <v>2.1</v>
      </c>
      <c r="S17" s="54">
        <v>2.12</v>
      </c>
      <c r="T17" s="54">
        <v>2.15</v>
      </c>
      <c r="U17" s="54">
        <v>2.17</v>
      </c>
      <c r="V17" s="54">
        <v>2.19</v>
      </c>
      <c r="W17" s="54">
        <v>2.21</v>
      </c>
      <c r="X17" s="54">
        <v>2.23</v>
      </c>
      <c r="Y17" s="54">
        <v>2.2599999999999998</v>
      </c>
      <c r="Z17" s="54">
        <v>2.2799999999999998</v>
      </c>
      <c r="AA17" s="54">
        <v>2.2999999999999998</v>
      </c>
      <c r="AB17" s="54">
        <v>2.3199999999999998</v>
      </c>
      <c r="AC17" s="54">
        <v>2.35</v>
      </c>
      <c r="AD17" s="54">
        <v>2.37</v>
      </c>
      <c r="AE17" s="54">
        <v>2.39</v>
      </c>
      <c r="AF17" s="54">
        <v>2.42</v>
      </c>
      <c r="AG17" s="54">
        <v>2.44</v>
      </c>
      <c r="AH17" s="54">
        <v>2.4700000000000002</v>
      </c>
      <c r="AI17" s="54">
        <v>2.4900000000000002</v>
      </c>
      <c r="AJ17" s="54">
        <v>2.52</v>
      </c>
      <c r="AK17" s="54">
        <v>2.54</v>
      </c>
    </row>
    <row r="18" spans="1:37" s="48" customFormat="1" ht="14.25" customHeight="1" x14ac:dyDescent="0.2">
      <c r="A18" s="52" t="s">
        <v>176</v>
      </c>
      <c r="B18" s="53" t="s">
        <v>144</v>
      </c>
      <c r="C18" s="53" t="s">
        <v>145</v>
      </c>
      <c r="D18" s="53" t="s">
        <v>149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</row>
    <row r="19" spans="1:37" s="48" customFormat="1" ht="14.25" customHeight="1" x14ac:dyDescent="0.2">
      <c r="A19" s="52" t="s">
        <v>139</v>
      </c>
      <c r="B19" s="53" t="s">
        <v>144</v>
      </c>
      <c r="C19" s="53" t="s">
        <v>145</v>
      </c>
      <c r="D19" s="53" t="s">
        <v>150</v>
      </c>
      <c r="E19" s="54">
        <v>0.73</v>
      </c>
      <c r="F19" s="54">
        <v>0.74</v>
      </c>
      <c r="G19" s="54">
        <v>0.74</v>
      </c>
      <c r="H19" s="54">
        <v>0.75</v>
      </c>
      <c r="I19" s="54">
        <v>0.76</v>
      </c>
      <c r="J19" s="54">
        <v>0.77</v>
      </c>
      <c r="K19" s="54">
        <v>0.77</v>
      </c>
      <c r="L19" s="54">
        <v>0.78</v>
      </c>
      <c r="M19" s="54">
        <v>0.79</v>
      </c>
      <c r="N19" s="54">
        <v>0.8</v>
      </c>
      <c r="O19" s="54">
        <v>0.81</v>
      </c>
      <c r="P19" s="54">
        <v>0.81</v>
      </c>
      <c r="Q19" s="54">
        <v>0.82</v>
      </c>
      <c r="R19" s="54">
        <v>0.83</v>
      </c>
      <c r="S19" s="54">
        <v>0.84</v>
      </c>
      <c r="T19" s="54">
        <v>0.85</v>
      </c>
      <c r="U19" s="54">
        <v>0.86</v>
      </c>
      <c r="V19" s="54">
        <v>0.86</v>
      </c>
      <c r="W19" s="54">
        <v>0.87</v>
      </c>
      <c r="X19" s="54">
        <v>0.88</v>
      </c>
      <c r="Y19" s="54">
        <v>0.89</v>
      </c>
      <c r="Z19" s="54">
        <v>0.9</v>
      </c>
      <c r="AA19" s="54">
        <v>0.91</v>
      </c>
      <c r="AB19" s="54">
        <v>0.92</v>
      </c>
      <c r="AC19" s="54">
        <v>0.93</v>
      </c>
      <c r="AD19" s="54">
        <v>0.94</v>
      </c>
      <c r="AE19" s="54">
        <v>0.94</v>
      </c>
      <c r="AF19" s="54">
        <v>0.95</v>
      </c>
      <c r="AG19" s="54">
        <v>0.96</v>
      </c>
      <c r="AH19" s="54">
        <v>0.97</v>
      </c>
      <c r="AI19" s="54">
        <v>0.98</v>
      </c>
      <c r="AJ19" s="54">
        <v>0.99</v>
      </c>
      <c r="AK19" s="54">
        <v>1</v>
      </c>
    </row>
    <row r="20" spans="1:37" s="48" customFormat="1" ht="14.25" customHeight="1" x14ac:dyDescent="0.2">
      <c r="A20" s="52" t="s">
        <v>176</v>
      </c>
      <c r="B20" s="53" t="s">
        <v>144</v>
      </c>
      <c r="C20" s="53" t="s">
        <v>145</v>
      </c>
      <c r="D20" s="53" t="s">
        <v>151</v>
      </c>
      <c r="E20" s="54">
        <v>1.6</v>
      </c>
      <c r="F20" s="54">
        <v>1.61</v>
      </c>
      <c r="G20" s="54">
        <v>1.63</v>
      </c>
      <c r="H20" s="54">
        <v>1.65</v>
      </c>
      <c r="I20" s="54">
        <v>1.66</v>
      </c>
      <c r="J20" s="54">
        <v>1.68</v>
      </c>
      <c r="K20" s="54">
        <v>1.7</v>
      </c>
      <c r="L20" s="54">
        <v>1.71</v>
      </c>
      <c r="M20" s="54">
        <v>1.73</v>
      </c>
      <c r="N20" s="54">
        <v>1.75</v>
      </c>
      <c r="O20" s="54">
        <v>1.77</v>
      </c>
      <c r="P20" s="54">
        <v>1.78</v>
      </c>
      <c r="Q20" s="54">
        <v>1.8</v>
      </c>
      <c r="R20" s="54">
        <v>1.82</v>
      </c>
      <c r="S20" s="54">
        <v>1.84</v>
      </c>
      <c r="T20" s="54">
        <v>1.86</v>
      </c>
      <c r="U20" s="54">
        <v>1.87</v>
      </c>
      <c r="V20" s="54">
        <v>1.89</v>
      </c>
      <c r="W20" s="54">
        <v>1.91</v>
      </c>
      <c r="X20" s="54">
        <v>1.93</v>
      </c>
      <c r="Y20" s="54">
        <v>1.95</v>
      </c>
      <c r="Z20" s="54">
        <v>1.97</v>
      </c>
      <c r="AA20" s="54">
        <v>1.99</v>
      </c>
      <c r="AB20" s="54">
        <v>2.0099999999999998</v>
      </c>
      <c r="AC20" s="54">
        <v>2.0299999999999998</v>
      </c>
      <c r="AD20" s="54">
        <v>2.0499999999999998</v>
      </c>
      <c r="AE20" s="54">
        <v>2.0699999999999998</v>
      </c>
      <c r="AF20" s="54">
        <v>2.09</v>
      </c>
      <c r="AG20" s="54">
        <v>2.11</v>
      </c>
      <c r="AH20" s="54">
        <v>2.13</v>
      </c>
      <c r="AI20" s="54">
        <v>2.15</v>
      </c>
      <c r="AJ20" s="54">
        <v>2.1800000000000002</v>
      </c>
      <c r="AK20" s="54">
        <v>2.2000000000000002</v>
      </c>
    </row>
    <row r="21" spans="1:37" s="48" customFormat="1" ht="14.25" customHeight="1" x14ac:dyDescent="0.2">
      <c r="A21" s="52" t="s">
        <v>178</v>
      </c>
      <c r="B21" s="53" t="s">
        <v>144</v>
      </c>
      <c r="C21" s="53" t="s">
        <v>145</v>
      </c>
      <c r="D21" s="53" t="s">
        <v>164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</row>
    <row r="22" spans="1:37" s="48" customFormat="1" ht="14.25" customHeight="1" x14ac:dyDescent="0.2">
      <c r="A22" s="52" t="s">
        <v>175</v>
      </c>
      <c r="B22" s="53" t="s">
        <v>144</v>
      </c>
      <c r="C22" s="53" t="s">
        <v>179</v>
      </c>
      <c r="D22" s="53" t="s">
        <v>157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</row>
    <row r="23" spans="1:37" s="48" customFormat="1" ht="14.25" customHeight="1" x14ac:dyDescent="0.2">
      <c r="A23" s="52" t="s">
        <v>175</v>
      </c>
      <c r="B23" s="53" t="s">
        <v>144</v>
      </c>
      <c r="C23" s="53" t="s">
        <v>152</v>
      </c>
      <c r="D23" s="53" t="s">
        <v>157</v>
      </c>
      <c r="E23" s="54">
        <v>27.9</v>
      </c>
      <c r="F23" s="54">
        <v>28.18</v>
      </c>
      <c r="G23" s="54">
        <v>28.45</v>
      </c>
      <c r="H23" s="54">
        <v>28.73</v>
      </c>
      <c r="I23" s="54">
        <v>29.01</v>
      </c>
      <c r="J23" s="54">
        <v>29.3</v>
      </c>
      <c r="K23" s="54">
        <v>29.58</v>
      </c>
      <c r="L23" s="54">
        <v>29.87</v>
      </c>
      <c r="M23" s="54">
        <v>30.17</v>
      </c>
      <c r="N23" s="54">
        <v>30.46</v>
      </c>
      <c r="O23" s="54">
        <v>30.76</v>
      </c>
      <c r="P23" s="54">
        <v>31.06</v>
      </c>
      <c r="Q23" s="54">
        <v>31.37</v>
      </c>
      <c r="R23" s="54">
        <v>31.67</v>
      </c>
      <c r="S23" s="54">
        <v>31.98</v>
      </c>
      <c r="T23" s="54">
        <v>32.299999999999997</v>
      </c>
      <c r="U23" s="54">
        <v>32.61</v>
      </c>
      <c r="V23" s="54">
        <v>32.93</v>
      </c>
      <c r="W23" s="54">
        <v>33.26</v>
      </c>
      <c r="X23" s="54">
        <v>33.58</v>
      </c>
      <c r="Y23" s="54">
        <v>33.909999999999997</v>
      </c>
      <c r="Z23" s="54">
        <v>34.24</v>
      </c>
      <c r="AA23" s="54">
        <v>34.58</v>
      </c>
      <c r="AB23" s="54">
        <v>34.92</v>
      </c>
      <c r="AC23" s="54">
        <v>35.26</v>
      </c>
      <c r="AD23" s="54">
        <v>35.61</v>
      </c>
      <c r="AE23" s="54">
        <v>35.950000000000003</v>
      </c>
      <c r="AF23" s="54">
        <v>36.31</v>
      </c>
      <c r="AG23" s="54">
        <v>36.659999999999997</v>
      </c>
      <c r="AH23" s="54">
        <v>37.020000000000003</v>
      </c>
      <c r="AI23" s="54">
        <v>37.380000000000003</v>
      </c>
      <c r="AJ23" s="54">
        <v>37.75</v>
      </c>
      <c r="AK23" s="54">
        <v>38.119999999999997</v>
      </c>
    </row>
    <row r="24" spans="1:37" s="48" customFormat="1" ht="14.25" customHeight="1" x14ac:dyDescent="0.2">
      <c r="A24" s="52" t="s">
        <v>135</v>
      </c>
      <c r="B24" s="53" t="s">
        <v>144</v>
      </c>
      <c r="C24" s="53" t="s">
        <v>152</v>
      </c>
      <c r="D24" s="53" t="s">
        <v>146</v>
      </c>
      <c r="E24" s="54">
        <v>17.100000000000001</v>
      </c>
      <c r="F24" s="54">
        <v>17.22</v>
      </c>
      <c r="G24" s="54">
        <v>17.350000000000001</v>
      </c>
      <c r="H24" s="54">
        <v>17.47</v>
      </c>
      <c r="I24" s="54">
        <v>17.59</v>
      </c>
      <c r="J24" s="54">
        <v>17.72</v>
      </c>
      <c r="K24" s="54">
        <v>17.84</v>
      </c>
      <c r="L24" s="54">
        <v>17.97</v>
      </c>
      <c r="M24" s="54">
        <v>18.100000000000001</v>
      </c>
      <c r="N24" s="54">
        <v>18.23</v>
      </c>
      <c r="O24" s="54">
        <v>18.36</v>
      </c>
      <c r="P24" s="54">
        <v>18.489999999999998</v>
      </c>
      <c r="Q24" s="54">
        <v>18.62</v>
      </c>
      <c r="R24" s="54">
        <v>18.75</v>
      </c>
      <c r="S24" s="54">
        <v>18.88</v>
      </c>
      <c r="T24" s="54">
        <v>19.02</v>
      </c>
      <c r="U24" s="54">
        <v>19.149999999999999</v>
      </c>
      <c r="V24" s="54">
        <v>19.29</v>
      </c>
      <c r="W24" s="54">
        <v>19.43</v>
      </c>
      <c r="X24" s="54">
        <v>19.559999999999999</v>
      </c>
      <c r="Y24" s="54">
        <v>19.7</v>
      </c>
      <c r="Z24" s="54">
        <v>19.84</v>
      </c>
      <c r="AA24" s="54">
        <v>19.98</v>
      </c>
      <c r="AB24" s="54">
        <v>20.13</v>
      </c>
      <c r="AC24" s="54">
        <v>20.27</v>
      </c>
      <c r="AD24" s="54">
        <v>20.41</v>
      </c>
      <c r="AE24" s="54">
        <v>20.56</v>
      </c>
      <c r="AF24" s="54">
        <v>20.7</v>
      </c>
      <c r="AG24" s="54">
        <v>20.85</v>
      </c>
      <c r="AH24" s="54">
        <v>21</v>
      </c>
      <c r="AI24" s="54">
        <v>21.15</v>
      </c>
      <c r="AJ24" s="54">
        <v>21.3</v>
      </c>
      <c r="AK24" s="54">
        <v>21.45</v>
      </c>
    </row>
    <row r="25" spans="1:37" s="48" customFormat="1" ht="14.25" customHeight="1" x14ac:dyDescent="0.2">
      <c r="A25" s="52" t="s">
        <v>176</v>
      </c>
      <c r="B25" s="53" t="s">
        <v>144</v>
      </c>
      <c r="C25" s="53" t="s">
        <v>152</v>
      </c>
      <c r="D25" s="53" t="s">
        <v>147</v>
      </c>
      <c r="E25" s="54">
        <v>0.04</v>
      </c>
      <c r="F25" s="54">
        <v>0.04</v>
      </c>
      <c r="G25" s="54">
        <v>0.04</v>
      </c>
      <c r="H25" s="54">
        <v>0.04</v>
      </c>
      <c r="I25" s="54">
        <v>0.04</v>
      </c>
      <c r="J25" s="54">
        <v>0.04</v>
      </c>
      <c r="K25" s="54">
        <v>0.04</v>
      </c>
      <c r="L25" s="54">
        <v>0.04</v>
      </c>
      <c r="M25" s="54">
        <v>0.04</v>
      </c>
      <c r="N25" s="54">
        <v>0.04</v>
      </c>
      <c r="O25" s="54">
        <v>0.04</v>
      </c>
      <c r="P25" s="54">
        <v>0.04</v>
      </c>
      <c r="Q25" s="54">
        <v>0.04</v>
      </c>
      <c r="R25" s="54">
        <v>0.04</v>
      </c>
      <c r="S25" s="54">
        <v>0.04</v>
      </c>
      <c r="T25" s="54">
        <v>0.04</v>
      </c>
      <c r="U25" s="54">
        <v>0.04</v>
      </c>
      <c r="V25" s="54">
        <v>0.04</v>
      </c>
      <c r="W25" s="54">
        <v>0.04</v>
      </c>
      <c r="X25" s="54">
        <v>0.04</v>
      </c>
      <c r="Y25" s="54">
        <v>0.04</v>
      </c>
      <c r="Z25" s="54">
        <v>0.04</v>
      </c>
      <c r="AA25" s="54">
        <v>0.04</v>
      </c>
      <c r="AB25" s="54">
        <v>0.04</v>
      </c>
      <c r="AC25" s="54">
        <v>0.04</v>
      </c>
      <c r="AD25" s="54">
        <v>0.04</v>
      </c>
      <c r="AE25" s="54">
        <v>0.04</v>
      </c>
      <c r="AF25" s="54">
        <v>0.04</v>
      </c>
      <c r="AG25" s="54">
        <v>0.04</v>
      </c>
      <c r="AH25" s="54">
        <v>0.04</v>
      </c>
      <c r="AI25" s="54">
        <v>0.04</v>
      </c>
      <c r="AJ25" s="54">
        <v>0.04</v>
      </c>
      <c r="AK25" s="54">
        <v>0.04</v>
      </c>
    </row>
    <row r="26" spans="1:37" s="48" customFormat="1" ht="14.25" customHeight="1" x14ac:dyDescent="0.2">
      <c r="A26" s="52" t="s">
        <v>177</v>
      </c>
      <c r="B26" s="53" t="s">
        <v>144</v>
      </c>
      <c r="C26" s="53" t="s">
        <v>152</v>
      </c>
      <c r="D26" s="53" t="s">
        <v>148</v>
      </c>
      <c r="E26" s="54">
        <v>2.95</v>
      </c>
      <c r="F26" s="54">
        <v>2.95</v>
      </c>
      <c r="G26" s="54">
        <v>2.95</v>
      </c>
      <c r="H26" s="54">
        <v>2.95</v>
      </c>
      <c r="I26" s="54">
        <v>2.95</v>
      </c>
      <c r="J26" s="54">
        <v>2.95</v>
      </c>
      <c r="K26" s="54">
        <v>2.95</v>
      </c>
      <c r="L26" s="54">
        <v>2.95</v>
      </c>
      <c r="M26" s="54">
        <v>2.95</v>
      </c>
      <c r="N26" s="54">
        <v>2.95</v>
      </c>
      <c r="O26" s="54">
        <v>2.95</v>
      </c>
      <c r="P26" s="54">
        <v>2.95</v>
      </c>
      <c r="Q26" s="54">
        <v>2.95</v>
      </c>
      <c r="R26" s="54">
        <v>2.95</v>
      </c>
      <c r="S26" s="54">
        <v>2.95</v>
      </c>
      <c r="T26" s="54">
        <v>2.95</v>
      </c>
      <c r="U26" s="54">
        <v>2.95</v>
      </c>
      <c r="V26" s="54">
        <v>2.95</v>
      </c>
      <c r="W26" s="54">
        <v>2.95</v>
      </c>
      <c r="X26" s="54">
        <v>2.95</v>
      </c>
      <c r="Y26" s="54">
        <v>2.95</v>
      </c>
      <c r="Z26" s="54">
        <v>2.95</v>
      </c>
      <c r="AA26" s="54">
        <v>2.95</v>
      </c>
      <c r="AB26" s="54">
        <v>2.95</v>
      </c>
      <c r="AC26" s="54">
        <v>2.95</v>
      </c>
      <c r="AD26" s="54">
        <v>2.95</v>
      </c>
      <c r="AE26" s="54">
        <v>2.95</v>
      </c>
      <c r="AF26" s="54">
        <v>2.95</v>
      </c>
      <c r="AG26" s="54">
        <v>2.95</v>
      </c>
      <c r="AH26" s="54">
        <v>2.95</v>
      </c>
      <c r="AI26" s="54">
        <v>2.95</v>
      </c>
      <c r="AJ26" s="54">
        <v>2.95</v>
      </c>
      <c r="AK26" s="54">
        <v>2.95</v>
      </c>
    </row>
    <row r="27" spans="1:37" s="48" customFormat="1" ht="14.25" customHeight="1" x14ac:dyDescent="0.2">
      <c r="A27" s="52" t="s">
        <v>176</v>
      </c>
      <c r="B27" s="53" t="s">
        <v>144</v>
      </c>
      <c r="C27" s="53" t="s">
        <v>152</v>
      </c>
      <c r="D27" s="53" t="s">
        <v>180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</row>
    <row r="28" spans="1:37" s="48" customFormat="1" ht="14.25" customHeight="1" x14ac:dyDescent="0.2">
      <c r="A28" s="52" t="s">
        <v>176</v>
      </c>
      <c r="B28" s="53" t="s">
        <v>144</v>
      </c>
      <c r="C28" s="53" t="s">
        <v>152</v>
      </c>
      <c r="D28" s="53" t="s">
        <v>153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</row>
    <row r="29" spans="1:37" s="48" customFormat="1" ht="14.25" customHeight="1" x14ac:dyDescent="0.2">
      <c r="A29" s="52" t="s">
        <v>176</v>
      </c>
      <c r="B29" s="53" t="s">
        <v>144</v>
      </c>
      <c r="C29" s="53" t="s">
        <v>152</v>
      </c>
      <c r="D29" s="53" t="s">
        <v>154</v>
      </c>
      <c r="E29" s="54">
        <v>1.79</v>
      </c>
      <c r="F29" s="54">
        <v>1.79</v>
      </c>
      <c r="G29" s="54">
        <v>1.79</v>
      </c>
      <c r="H29" s="54">
        <v>1.79</v>
      </c>
      <c r="I29" s="54">
        <v>1.79</v>
      </c>
      <c r="J29" s="54">
        <v>1.79</v>
      </c>
      <c r="K29" s="54">
        <v>1.79</v>
      </c>
      <c r="L29" s="54">
        <v>1.79</v>
      </c>
      <c r="M29" s="54">
        <v>1.79</v>
      </c>
      <c r="N29" s="54">
        <v>1.79</v>
      </c>
      <c r="O29" s="54">
        <v>1.79</v>
      </c>
      <c r="P29" s="54">
        <v>1.79</v>
      </c>
      <c r="Q29" s="54">
        <v>1.79</v>
      </c>
      <c r="R29" s="54">
        <v>1.79</v>
      </c>
      <c r="S29" s="54">
        <v>1.79</v>
      </c>
      <c r="T29" s="54">
        <v>1.79</v>
      </c>
      <c r="U29" s="54">
        <v>1.79</v>
      </c>
      <c r="V29" s="54">
        <v>1.79</v>
      </c>
      <c r="W29" s="54">
        <v>1.79</v>
      </c>
      <c r="X29" s="54">
        <v>1.79</v>
      </c>
      <c r="Y29" s="54">
        <v>1.79</v>
      </c>
      <c r="Z29" s="54">
        <v>1.79</v>
      </c>
      <c r="AA29" s="54">
        <v>1.79</v>
      </c>
      <c r="AB29" s="54">
        <v>1.79</v>
      </c>
      <c r="AC29" s="54">
        <v>1.79</v>
      </c>
      <c r="AD29" s="54">
        <v>1.79</v>
      </c>
      <c r="AE29" s="54">
        <v>1.79</v>
      </c>
      <c r="AF29" s="54">
        <v>1.79</v>
      </c>
      <c r="AG29" s="54">
        <v>1.79</v>
      </c>
      <c r="AH29" s="54">
        <v>1.79</v>
      </c>
      <c r="AI29" s="54">
        <v>1.79</v>
      </c>
      <c r="AJ29" s="54">
        <v>1.79</v>
      </c>
      <c r="AK29" s="54">
        <v>1.79</v>
      </c>
    </row>
    <row r="30" spans="1:37" s="48" customFormat="1" ht="14.25" customHeight="1" x14ac:dyDescent="0.2">
      <c r="A30" s="52" t="s">
        <v>139</v>
      </c>
      <c r="B30" s="53" t="s">
        <v>144</v>
      </c>
      <c r="C30" s="53" t="s">
        <v>152</v>
      </c>
      <c r="D30" s="53" t="s">
        <v>150</v>
      </c>
      <c r="E30" s="54">
        <v>8.9600000000000009</v>
      </c>
      <c r="F30" s="54">
        <v>9.0399999999999991</v>
      </c>
      <c r="G30" s="54">
        <v>9.1199999999999992</v>
      </c>
      <c r="H30" s="54">
        <v>9.1999999999999993</v>
      </c>
      <c r="I30" s="54">
        <v>9.2799999999999994</v>
      </c>
      <c r="J30" s="54">
        <v>9.36</v>
      </c>
      <c r="K30" s="54">
        <v>9.44</v>
      </c>
      <c r="L30" s="54">
        <v>9.52</v>
      </c>
      <c r="M30" s="54">
        <v>9.6</v>
      </c>
      <c r="N30" s="54">
        <v>9.69</v>
      </c>
      <c r="O30" s="54">
        <v>9.77</v>
      </c>
      <c r="P30" s="54">
        <v>9.86</v>
      </c>
      <c r="Q30" s="54">
        <v>9.94</v>
      </c>
      <c r="R30" s="54">
        <v>10.029999999999999</v>
      </c>
      <c r="S30" s="54">
        <v>10.119999999999999</v>
      </c>
      <c r="T30" s="54">
        <v>10.199999999999999</v>
      </c>
      <c r="U30" s="54">
        <v>10.29</v>
      </c>
      <c r="V30" s="54">
        <v>10.38</v>
      </c>
      <c r="W30" s="54">
        <v>10.47</v>
      </c>
      <c r="X30" s="54">
        <v>10.56</v>
      </c>
      <c r="Y30" s="54">
        <v>10.66</v>
      </c>
      <c r="Z30" s="54">
        <v>10.75</v>
      </c>
      <c r="AA30" s="54">
        <v>10.84</v>
      </c>
      <c r="AB30" s="54">
        <v>10.94</v>
      </c>
      <c r="AC30" s="54">
        <v>11.03</v>
      </c>
      <c r="AD30" s="54">
        <v>11.13</v>
      </c>
      <c r="AE30" s="54">
        <v>11.22</v>
      </c>
      <c r="AF30" s="54">
        <v>11.32</v>
      </c>
      <c r="AG30" s="54">
        <v>11.42</v>
      </c>
      <c r="AH30" s="54">
        <v>11.52</v>
      </c>
      <c r="AI30" s="54">
        <v>11.62</v>
      </c>
      <c r="AJ30" s="54">
        <v>11.72</v>
      </c>
      <c r="AK30" s="54">
        <v>11.82</v>
      </c>
    </row>
    <row r="31" spans="1:37" s="48" customFormat="1" ht="14.25" customHeight="1" x14ac:dyDescent="0.2">
      <c r="A31" s="52" t="s">
        <v>176</v>
      </c>
      <c r="B31" s="53" t="s">
        <v>144</v>
      </c>
      <c r="C31" s="53" t="s">
        <v>152</v>
      </c>
      <c r="D31" s="53" t="s">
        <v>155</v>
      </c>
      <c r="E31" s="54">
        <v>1.9</v>
      </c>
      <c r="F31" s="54">
        <v>1.9</v>
      </c>
      <c r="G31" s="54">
        <v>1.9</v>
      </c>
      <c r="H31" s="54">
        <v>1.9</v>
      </c>
      <c r="I31" s="54">
        <v>1.9</v>
      </c>
      <c r="J31" s="54">
        <v>1.9</v>
      </c>
      <c r="K31" s="54">
        <v>1.9</v>
      </c>
      <c r="L31" s="54">
        <v>1.9</v>
      </c>
      <c r="M31" s="54">
        <v>1.9</v>
      </c>
      <c r="N31" s="54">
        <v>1.9</v>
      </c>
      <c r="O31" s="54">
        <v>1.9</v>
      </c>
      <c r="P31" s="54">
        <v>1.9</v>
      </c>
      <c r="Q31" s="54">
        <v>1.9</v>
      </c>
      <c r="R31" s="54">
        <v>1.9</v>
      </c>
      <c r="S31" s="54">
        <v>1.9</v>
      </c>
      <c r="T31" s="54">
        <v>1.9</v>
      </c>
      <c r="U31" s="54">
        <v>1.9</v>
      </c>
      <c r="V31" s="54">
        <v>1.9</v>
      </c>
      <c r="W31" s="54">
        <v>1.9</v>
      </c>
      <c r="X31" s="54">
        <v>1.9</v>
      </c>
      <c r="Y31" s="54">
        <v>1.9</v>
      </c>
      <c r="Z31" s="54">
        <v>1.9</v>
      </c>
      <c r="AA31" s="54">
        <v>1.9</v>
      </c>
      <c r="AB31" s="54">
        <v>1.9</v>
      </c>
      <c r="AC31" s="54">
        <v>1.9</v>
      </c>
      <c r="AD31" s="54">
        <v>1.9</v>
      </c>
      <c r="AE31" s="54">
        <v>1.9</v>
      </c>
      <c r="AF31" s="54">
        <v>1.9</v>
      </c>
      <c r="AG31" s="54">
        <v>1.9</v>
      </c>
      <c r="AH31" s="54">
        <v>1.9</v>
      </c>
      <c r="AI31" s="54">
        <v>1.9</v>
      </c>
      <c r="AJ31" s="54">
        <v>1.9</v>
      </c>
      <c r="AK31" s="54">
        <v>1.9</v>
      </c>
    </row>
    <row r="32" spans="1:37" s="48" customFormat="1" ht="14.25" customHeight="1" x14ac:dyDescent="0.2">
      <c r="A32" s="52" t="s">
        <v>176</v>
      </c>
      <c r="B32" s="53" t="s">
        <v>144</v>
      </c>
      <c r="C32" s="53" t="s">
        <v>152</v>
      </c>
      <c r="D32" s="53" t="s">
        <v>151</v>
      </c>
      <c r="E32" s="54">
        <v>0.54</v>
      </c>
      <c r="F32" s="54">
        <v>0.54</v>
      </c>
      <c r="G32" s="54">
        <v>0.54</v>
      </c>
      <c r="H32" s="54">
        <v>0.54</v>
      </c>
      <c r="I32" s="54">
        <v>0.54</v>
      </c>
      <c r="J32" s="54">
        <v>0.54</v>
      </c>
      <c r="K32" s="54">
        <v>0.54</v>
      </c>
      <c r="L32" s="54">
        <v>0.54</v>
      </c>
      <c r="M32" s="54">
        <v>0.54</v>
      </c>
      <c r="N32" s="54">
        <v>0.54</v>
      </c>
      <c r="O32" s="54">
        <v>0.54</v>
      </c>
      <c r="P32" s="54">
        <v>0.54</v>
      </c>
      <c r="Q32" s="54">
        <v>0.54</v>
      </c>
      <c r="R32" s="54">
        <v>0.54</v>
      </c>
      <c r="S32" s="54">
        <v>0.54</v>
      </c>
      <c r="T32" s="54">
        <v>0.54</v>
      </c>
      <c r="U32" s="54">
        <v>0.54</v>
      </c>
      <c r="V32" s="54">
        <v>0.54</v>
      </c>
      <c r="W32" s="54">
        <v>0.54</v>
      </c>
      <c r="X32" s="54">
        <v>0.54</v>
      </c>
      <c r="Y32" s="54">
        <v>0.54</v>
      </c>
      <c r="Z32" s="54">
        <v>0.54</v>
      </c>
      <c r="AA32" s="54">
        <v>0.54</v>
      </c>
      <c r="AB32" s="54">
        <v>0.54</v>
      </c>
      <c r="AC32" s="54">
        <v>0.54</v>
      </c>
      <c r="AD32" s="54">
        <v>0.54</v>
      </c>
      <c r="AE32" s="54">
        <v>0.54</v>
      </c>
      <c r="AF32" s="54">
        <v>0.54</v>
      </c>
      <c r="AG32" s="54">
        <v>0.54</v>
      </c>
      <c r="AH32" s="54">
        <v>0.54</v>
      </c>
      <c r="AI32" s="54">
        <v>0.54</v>
      </c>
      <c r="AJ32" s="54">
        <v>0.54</v>
      </c>
      <c r="AK32" s="54">
        <v>0.54</v>
      </c>
    </row>
    <row r="33" spans="1:37" s="48" customFormat="1" ht="14.25" customHeight="1" x14ac:dyDescent="0.2">
      <c r="A33" s="52" t="s">
        <v>178</v>
      </c>
      <c r="B33" s="53" t="s">
        <v>144</v>
      </c>
      <c r="C33" s="53" t="s">
        <v>152</v>
      </c>
      <c r="D33" s="53" t="s">
        <v>164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</row>
    <row r="34" spans="1:37" s="48" customFormat="1" ht="14.25" customHeight="1" x14ac:dyDescent="0.2">
      <c r="A34" s="52" t="s">
        <v>175</v>
      </c>
      <c r="B34" s="53" t="s">
        <v>144</v>
      </c>
      <c r="C34" s="53" t="s">
        <v>152</v>
      </c>
      <c r="D34" s="53" t="s">
        <v>181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</row>
    <row r="35" spans="1:37" s="48" customFormat="1" ht="14.25" customHeight="1" x14ac:dyDescent="0.2">
      <c r="A35" s="52" t="s">
        <v>175</v>
      </c>
      <c r="B35" s="53" t="s">
        <v>144</v>
      </c>
      <c r="C35" s="53" t="s">
        <v>182</v>
      </c>
      <c r="D35" s="53" t="s">
        <v>157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</row>
    <row r="36" spans="1:37" s="48" customFormat="1" ht="14.25" customHeight="1" x14ac:dyDescent="0.2">
      <c r="A36" s="52" t="s">
        <v>135</v>
      </c>
      <c r="B36" s="53" t="s">
        <v>144</v>
      </c>
      <c r="C36" s="53" t="s">
        <v>182</v>
      </c>
      <c r="D36" s="53" t="s">
        <v>146</v>
      </c>
      <c r="E36" s="54">
        <v>502.39</v>
      </c>
      <c r="F36" s="54">
        <v>440.1</v>
      </c>
      <c r="G36" s="54">
        <v>377.8</v>
      </c>
      <c r="H36" s="54">
        <v>315.5</v>
      </c>
      <c r="I36" s="54">
        <v>253.21</v>
      </c>
      <c r="J36" s="54">
        <v>190.91</v>
      </c>
      <c r="K36" s="54">
        <v>190.91</v>
      </c>
      <c r="L36" s="54">
        <v>190.91</v>
      </c>
      <c r="M36" s="54">
        <v>190.91</v>
      </c>
      <c r="N36" s="54">
        <v>190.91</v>
      </c>
      <c r="O36" s="54">
        <v>190.91</v>
      </c>
      <c r="P36" s="54">
        <v>190.91</v>
      </c>
      <c r="Q36" s="54">
        <v>190.91</v>
      </c>
      <c r="R36" s="54">
        <v>190.91</v>
      </c>
      <c r="S36" s="54">
        <v>190.91</v>
      </c>
      <c r="T36" s="54">
        <v>190.91</v>
      </c>
      <c r="U36" s="54">
        <v>190.91</v>
      </c>
      <c r="V36" s="54">
        <v>190.91</v>
      </c>
      <c r="W36" s="54">
        <v>190.91</v>
      </c>
      <c r="X36" s="54">
        <v>190.91</v>
      </c>
      <c r="Y36" s="54">
        <v>190.91</v>
      </c>
      <c r="Z36" s="54">
        <v>190.91</v>
      </c>
      <c r="AA36" s="54">
        <v>190.91</v>
      </c>
      <c r="AB36" s="54">
        <v>190.91</v>
      </c>
      <c r="AC36" s="54">
        <v>190.91</v>
      </c>
      <c r="AD36" s="54">
        <v>190.91</v>
      </c>
      <c r="AE36" s="54">
        <v>190.91</v>
      </c>
      <c r="AF36" s="54">
        <v>190.91</v>
      </c>
      <c r="AG36" s="54">
        <v>190.91</v>
      </c>
      <c r="AH36" s="54">
        <v>190.91</v>
      </c>
      <c r="AI36" s="54">
        <v>190.91</v>
      </c>
      <c r="AJ36" s="54">
        <v>190.91</v>
      </c>
      <c r="AK36" s="54">
        <v>190.91</v>
      </c>
    </row>
    <row r="37" spans="1:37" s="48" customFormat="1" ht="14.25" customHeight="1" x14ac:dyDescent="0.2">
      <c r="A37" s="52" t="s">
        <v>176</v>
      </c>
      <c r="B37" s="53" t="s">
        <v>144</v>
      </c>
      <c r="C37" s="53" t="s">
        <v>182</v>
      </c>
      <c r="D37" s="53" t="s">
        <v>147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</row>
    <row r="38" spans="1:37" s="48" customFormat="1" ht="14.25" customHeight="1" x14ac:dyDescent="0.2">
      <c r="A38" s="52" t="s">
        <v>177</v>
      </c>
      <c r="B38" s="53" t="s">
        <v>144</v>
      </c>
      <c r="C38" s="53" t="s">
        <v>182</v>
      </c>
      <c r="D38" s="53" t="s">
        <v>148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</row>
    <row r="39" spans="1:37" s="48" customFormat="1" ht="14.25" customHeight="1" x14ac:dyDescent="0.2">
      <c r="A39" s="52" t="s">
        <v>176</v>
      </c>
      <c r="B39" s="53" t="s">
        <v>144</v>
      </c>
      <c r="C39" s="53" t="s">
        <v>182</v>
      </c>
      <c r="D39" s="63" t="s">
        <v>180</v>
      </c>
      <c r="E39" s="62">
        <v>2.61</v>
      </c>
      <c r="F39" s="54">
        <v>2.29</v>
      </c>
      <c r="G39" s="54">
        <v>1.97</v>
      </c>
      <c r="H39" s="54">
        <v>1.64</v>
      </c>
      <c r="I39" s="54">
        <v>1.32</v>
      </c>
      <c r="J39" s="54">
        <v>0.99</v>
      </c>
      <c r="K39" s="54">
        <v>0.99</v>
      </c>
      <c r="L39" s="54">
        <v>0.99</v>
      </c>
      <c r="M39" s="54">
        <v>0.99</v>
      </c>
      <c r="N39" s="54">
        <v>0.99</v>
      </c>
      <c r="O39" s="54">
        <v>0.99</v>
      </c>
      <c r="P39" s="54">
        <v>0.99</v>
      </c>
      <c r="Q39" s="54">
        <v>0.99</v>
      </c>
      <c r="R39" s="54">
        <v>0.99</v>
      </c>
      <c r="S39" s="54">
        <v>0.99</v>
      </c>
      <c r="T39" s="54">
        <v>0.99</v>
      </c>
      <c r="U39" s="54">
        <v>0.99</v>
      </c>
      <c r="V39" s="54">
        <v>0.99</v>
      </c>
      <c r="W39" s="54">
        <v>0.99</v>
      </c>
      <c r="X39" s="54">
        <v>0.99</v>
      </c>
      <c r="Y39" s="54">
        <v>0.99</v>
      </c>
      <c r="Z39" s="54">
        <v>0.99</v>
      </c>
      <c r="AA39" s="54">
        <v>0.99</v>
      </c>
      <c r="AB39" s="54">
        <v>0.99</v>
      </c>
      <c r="AC39" s="54">
        <v>0.99</v>
      </c>
      <c r="AD39" s="54">
        <v>0.99</v>
      </c>
      <c r="AE39" s="54">
        <v>0.99</v>
      </c>
      <c r="AF39" s="54">
        <v>0.99</v>
      </c>
      <c r="AG39" s="54">
        <v>0.99</v>
      </c>
      <c r="AH39" s="54">
        <v>0.99</v>
      </c>
      <c r="AI39" s="54">
        <v>0.99</v>
      </c>
      <c r="AJ39" s="54">
        <v>0.99</v>
      </c>
      <c r="AK39" s="54">
        <v>0.99</v>
      </c>
    </row>
    <row r="40" spans="1:37" s="48" customFormat="1" ht="14.25" customHeight="1" x14ac:dyDescent="0.2">
      <c r="A40" s="52" t="s">
        <v>176</v>
      </c>
      <c r="B40" s="53" t="s">
        <v>144</v>
      </c>
      <c r="C40" s="53" t="s">
        <v>182</v>
      </c>
      <c r="D40" s="53" t="s">
        <v>153</v>
      </c>
      <c r="E40" s="54">
        <v>10.88</v>
      </c>
      <c r="F40" s="54">
        <v>9.5299999999999994</v>
      </c>
      <c r="G40" s="54">
        <v>8.18</v>
      </c>
      <c r="H40" s="54">
        <v>6.83</v>
      </c>
      <c r="I40" s="54">
        <v>5.48</v>
      </c>
      <c r="J40" s="54">
        <v>4.13</v>
      </c>
      <c r="K40" s="54">
        <v>4.13</v>
      </c>
      <c r="L40" s="54">
        <v>4.13</v>
      </c>
      <c r="M40" s="54">
        <v>4.13</v>
      </c>
      <c r="N40" s="54">
        <v>4.13</v>
      </c>
      <c r="O40" s="54">
        <v>4.13</v>
      </c>
      <c r="P40" s="54">
        <v>4.13</v>
      </c>
      <c r="Q40" s="54">
        <v>4.13</v>
      </c>
      <c r="R40" s="54">
        <v>4.13</v>
      </c>
      <c r="S40" s="54">
        <v>4.13</v>
      </c>
      <c r="T40" s="54">
        <v>4.13</v>
      </c>
      <c r="U40" s="54">
        <v>4.13</v>
      </c>
      <c r="V40" s="54">
        <v>4.13</v>
      </c>
      <c r="W40" s="54">
        <v>4.13</v>
      </c>
      <c r="X40" s="54">
        <v>4.13</v>
      </c>
      <c r="Y40" s="54">
        <v>4.13</v>
      </c>
      <c r="Z40" s="54">
        <v>4.13</v>
      </c>
      <c r="AA40" s="54">
        <v>4.13</v>
      </c>
      <c r="AB40" s="54">
        <v>4.13</v>
      </c>
      <c r="AC40" s="54">
        <v>4.13</v>
      </c>
      <c r="AD40" s="54">
        <v>4.13</v>
      </c>
      <c r="AE40" s="54">
        <v>4.13</v>
      </c>
      <c r="AF40" s="54">
        <v>4.13</v>
      </c>
      <c r="AG40" s="54">
        <v>4.13</v>
      </c>
      <c r="AH40" s="54">
        <v>4.13</v>
      </c>
      <c r="AI40" s="54">
        <v>4.13</v>
      </c>
      <c r="AJ40" s="54">
        <v>4.13</v>
      </c>
      <c r="AK40" s="54">
        <v>4.13</v>
      </c>
    </row>
    <row r="41" spans="1:37" s="48" customFormat="1" ht="14.25" customHeight="1" x14ac:dyDescent="0.2">
      <c r="A41" s="52" t="s">
        <v>176</v>
      </c>
      <c r="B41" s="53" t="s">
        <v>144</v>
      </c>
      <c r="C41" s="53" t="s">
        <v>182</v>
      </c>
      <c r="D41" s="53" t="s">
        <v>154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</row>
    <row r="42" spans="1:37" s="48" customFormat="1" ht="14.25" customHeight="1" x14ac:dyDescent="0.2">
      <c r="A42" s="52" t="s">
        <v>139</v>
      </c>
      <c r="B42" s="53" t="s">
        <v>144</v>
      </c>
      <c r="C42" s="53" t="s">
        <v>182</v>
      </c>
      <c r="D42" s="53" t="s">
        <v>150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</row>
    <row r="43" spans="1:37" s="48" customFormat="1" ht="14.25" customHeight="1" x14ac:dyDescent="0.2">
      <c r="A43" s="52" t="s">
        <v>176</v>
      </c>
      <c r="B43" s="53" t="s">
        <v>144</v>
      </c>
      <c r="C43" s="53" t="s">
        <v>182</v>
      </c>
      <c r="D43" s="53" t="s">
        <v>155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</row>
    <row r="44" spans="1:37" s="48" customFormat="1" ht="14.25" customHeight="1" x14ac:dyDescent="0.2">
      <c r="A44" s="52" t="s">
        <v>176</v>
      </c>
      <c r="B44" s="53" t="s">
        <v>144</v>
      </c>
      <c r="C44" s="53" t="s">
        <v>182</v>
      </c>
      <c r="D44" s="53" t="s">
        <v>151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</row>
    <row r="45" spans="1:37" s="48" customFormat="1" ht="14.25" customHeight="1" x14ac:dyDescent="0.2">
      <c r="A45" s="52" t="s">
        <v>178</v>
      </c>
      <c r="B45" s="53" t="s">
        <v>144</v>
      </c>
      <c r="C45" s="53" t="s">
        <v>182</v>
      </c>
      <c r="D45" s="53" t="s">
        <v>164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</row>
    <row r="46" spans="1:37" s="48" customFormat="1" ht="14.25" customHeight="1" x14ac:dyDescent="0.2">
      <c r="A46" s="52" t="s">
        <v>175</v>
      </c>
      <c r="B46" s="53" t="s">
        <v>144</v>
      </c>
      <c r="C46" s="53" t="s">
        <v>182</v>
      </c>
      <c r="D46" s="53" t="s">
        <v>181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</row>
    <row r="47" spans="1:37" s="48" customFormat="1" ht="14.25" customHeight="1" x14ac:dyDescent="0.2">
      <c r="A47" s="52" t="s">
        <v>175</v>
      </c>
      <c r="B47" s="53" t="s">
        <v>144</v>
      </c>
      <c r="C47" s="53" t="s">
        <v>158</v>
      </c>
      <c r="D47" s="53" t="s">
        <v>157</v>
      </c>
      <c r="E47" s="54">
        <v>25.07</v>
      </c>
      <c r="F47" s="54">
        <v>24.67</v>
      </c>
      <c r="G47" s="54">
        <v>24.58</v>
      </c>
      <c r="H47" s="54">
        <v>24.44</v>
      </c>
      <c r="I47" s="54">
        <v>24.31</v>
      </c>
      <c r="J47" s="54">
        <v>24.24</v>
      </c>
      <c r="K47" s="54">
        <v>24.17</v>
      </c>
      <c r="L47" s="54">
        <v>24.12</v>
      </c>
      <c r="M47" s="54">
        <v>24.1</v>
      </c>
      <c r="N47" s="54">
        <v>24.1</v>
      </c>
      <c r="O47" s="54">
        <v>24.12</v>
      </c>
      <c r="P47" s="54">
        <v>24.15</v>
      </c>
      <c r="Q47" s="54">
        <v>24.2</v>
      </c>
      <c r="R47" s="54">
        <v>24.28</v>
      </c>
      <c r="S47" s="54">
        <v>24.38</v>
      </c>
      <c r="T47" s="54">
        <v>24.5</v>
      </c>
      <c r="U47" s="54">
        <v>24.64</v>
      </c>
      <c r="V47" s="54">
        <v>24.81</v>
      </c>
      <c r="W47" s="54">
        <v>24.99</v>
      </c>
      <c r="X47" s="54">
        <v>25.18</v>
      </c>
      <c r="Y47" s="54">
        <v>25.37</v>
      </c>
      <c r="Z47" s="54">
        <v>25.58</v>
      </c>
      <c r="AA47" s="54">
        <v>25.78</v>
      </c>
      <c r="AB47" s="54">
        <v>26</v>
      </c>
      <c r="AC47" s="54">
        <v>26.21</v>
      </c>
      <c r="AD47" s="54">
        <v>26.42</v>
      </c>
      <c r="AE47" s="54">
        <v>26.63</v>
      </c>
      <c r="AF47" s="54">
        <v>26.84</v>
      </c>
      <c r="AG47" s="54">
        <v>27.05</v>
      </c>
      <c r="AH47" s="54">
        <v>27.25</v>
      </c>
      <c r="AI47" s="54">
        <v>27.46</v>
      </c>
      <c r="AJ47" s="54">
        <v>27.67</v>
      </c>
      <c r="AK47" s="54">
        <v>27.87</v>
      </c>
    </row>
    <row r="48" spans="1:37" s="48" customFormat="1" ht="14.25" customHeight="1" x14ac:dyDescent="0.2">
      <c r="A48" s="52" t="s">
        <v>135</v>
      </c>
      <c r="B48" s="53" t="s">
        <v>144</v>
      </c>
      <c r="C48" s="53" t="s">
        <v>158</v>
      </c>
      <c r="D48" s="53" t="s">
        <v>146</v>
      </c>
      <c r="E48" s="54">
        <v>35.770000000000003</v>
      </c>
      <c r="F48" s="54">
        <v>36.049999999999997</v>
      </c>
      <c r="G48" s="54">
        <v>36.340000000000003</v>
      </c>
      <c r="H48" s="54">
        <v>36.630000000000003</v>
      </c>
      <c r="I48" s="54">
        <v>36.92</v>
      </c>
      <c r="J48" s="54">
        <v>37.22</v>
      </c>
      <c r="K48" s="54">
        <v>37.51</v>
      </c>
      <c r="L48" s="54">
        <v>37.81</v>
      </c>
      <c r="M48" s="54">
        <v>38.11</v>
      </c>
      <c r="N48" s="54">
        <v>38.409999999999997</v>
      </c>
      <c r="O48" s="54">
        <v>38.72</v>
      </c>
      <c r="P48" s="54">
        <v>39.03</v>
      </c>
      <c r="Q48" s="54">
        <v>39.340000000000003</v>
      </c>
      <c r="R48" s="54">
        <v>39.65</v>
      </c>
      <c r="S48" s="54">
        <v>39.97</v>
      </c>
      <c r="T48" s="54">
        <v>40.28</v>
      </c>
      <c r="U48" s="54">
        <v>40.61</v>
      </c>
      <c r="V48" s="54">
        <v>40.93</v>
      </c>
      <c r="W48" s="54">
        <v>41.26</v>
      </c>
      <c r="X48" s="54">
        <v>41.59</v>
      </c>
      <c r="Y48" s="54">
        <v>41.92</v>
      </c>
      <c r="Z48" s="54">
        <v>42.26</v>
      </c>
      <c r="AA48" s="54">
        <v>42.6</v>
      </c>
      <c r="AB48" s="54">
        <v>42.94</v>
      </c>
      <c r="AC48" s="54">
        <v>43.29</v>
      </c>
      <c r="AD48" s="54">
        <v>43.64</v>
      </c>
      <c r="AE48" s="54">
        <v>43.99</v>
      </c>
      <c r="AF48" s="54">
        <v>44.34</v>
      </c>
      <c r="AG48" s="54">
        <v>44.7</v>
      </c>
      <c r="AH48" s="54">
        <v>45.06</v>
      </c>
      <c r="AI48" s="54">
        <v>45.42</v>
      </c>
      <c r="AJ48" s="54">
        <v>45.79</v>
      </c>
      <c r="AK48" s="54">
        <v>46.16</v>
      </c>
    </row>
    <row r="49" spans="1:37" s="48" customFormat="1" ht="14.25" customHeight="1" x14ac:dyDescent="0.2">
      <c r="A49" s="52" t="s">
        <v>176</v>
      </c>
      <c r="B49" s="53" t="s">
        <v>144</v>
      </c>
      <c r="C49" s="53" t="s">
        <v>158</v>
      </c>
      <c r="D49" s="53" t="s">
        <v>147</v>
      </c>
      <c r="E49" s="54">
        <v>10.84</v>
      </c>
      <c r="F49" s="54">
        <v>10.93</v>
      </c>
      <c r="G49" s="54">
        <v>11.02</v>
      </c>
      <c r="H49" s="54">
        <v>11.11</v>
      </c>
      <c r="I49" s="54">
        <v>11.19</v>
      </c>
      <c r="J49" s="54">
        <v>11.28</v>
      </c>
      <c r="K49" s="54">
        <v>11.37</v>
      </c>
      <c r="L49" s="54">
        <v>11.47</v>
      </c>
      <c r="M49" s="54">
        <v>11.56</v>
      </c>
      <c r="N49" s="54">
        <v>11.65</v>
      </c>
      <c r="O49" s="54">
        <v>11.74</v>
      </c>
      <c r="P49" s="54">
        <v>11.84</v>
      </c>
      <c r="Q49" s="54">
        <v>11.93</v>
      </c>
      <c r="R49" s="54">
        <v>12.03</v>
      </c>
      <c r="S49" s="54">
        <v>12.12</v>
      </c>
      <c r="T49" s="54">
        <v>12.22</v>
      </c>
      <c r="U49" s="54">
        <v>12.32</v>
      </c>
      <c r="V49" s="54">
        <v>12.42</v>
      </c>
      <c r="W49" s="54">
        <v>12.52</v>
      </c>
      <c r="X49" s="54">
        <v>12.62</v>
      </c>
      <c r="Y49" s="54">
        <v>12.72</v>
      </c>
      <c r="Z49" s="54">
        <v>12.82</v>
      </c>
      <c r="AA49" s="54">
        <v>12.92</v>
      </c>
      <c r="AB49" s="54">
        <v>13.03</v>
      </c>
      <c r="AC49" s="54">
        <v>13.13</v>
      </c>
      <c r="AD49" s="54">
        <v>13.24</v>
      </c>
      <c r="AE49" s="54">
        <v>13.34</v>
      </c>
      <c r="AF49" s="54">
        <v>13.45</v>
      </c>
      <c r="AG49" s="54">
        <v>13.56</v>
      </c>
      <c r="AH49" s="54">
        <v>13.66</v>
      </c>
      <c r="AI49" s="54">
        <v>13.77</v>
      </c>
      <c r="AJ49" s="54">
        <v>13.88</v>
      </c>
      <c r="AK49" s="54">
        <v>14</v>
      </c>
    </row>
    <row r="50" spans="1:37" s="48" customFormat="1" ht="14.25" customHeight="1" x14ac:dyDescent="0.2">
      <c r="A50" s="52" t="s">
        <v>176</v>
      </c>
      <c r="B50" s="53" t="s">
        <v>144</v>
      </c>
      <c r="C50" s="53" t="s">
        <v>158</v>
      </c>
      <c r="D50" s="53" t="s">
        <v>149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</row>
    <row r="51" spans="1:37" s="48" customFormat="1" ht="14.25" customHeight="1" x14ac:dyDescent="0.2">
      <c r="A51" s="52" t="s">
        <v>139</v>
      </c>
      <c r="B51" s="53" t="s">
        <v>144</v>
      </c>
      <c r="C51" s="53" t="s">
        <v>158</v>
      </c>
      <c r="D51" s="53" t="s">
        <v>150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</row>
    <row r="52" spans="1:37" s="48" customFormat="1" ht="14.25" customHeight="1" x14ac:dyDescent="0.2">
      <c r="A52" s="52" t="s">
        <v>176</v>
      </c>
      <c r="B52" s="53" t="s">
        <v>144</v>
      </c>
      <c r="C52" s="53" t="s">
        <v>158</v>
      </c>
      <c r="D52" s="53" t="s">
        <v>151</v>
      </c>
      <c r="E52" s="54">
        <v>4.42</v>
      </c>
      <c r="F52" s="54">
        <v>4.46</v>
      </c>
      <c r="G52" s="54">
        <v>4.5</v>
      </c>
      <c r="H52" s="54">
        <v>4.53</v>
      </c>
      <c r="I52" s="54">
        <v>4.57</v>
      </c>
      <c r="J52" s="54">
        <v>4.6100000000000003</v>
      </c>
      <c r="K52" s="54">
        <v>4.6399999999999997</v>
      </c>
      <c r="L52" s="54">
        <v>4.68</v>
      </c>
      <c r="M52" s="54">
        <v>4.72</v>
      </c>
      <c r="N52" s="54">
        <v>4.76</v>
      </c>
      <c r="O52" s="54">
        <v>4.79</v>
      </c>
      <c r="P52" s="54">
        <v>4.83</v>
      </c>
      <c r="Q52" s="54">
        <v>4.87</v>
      </c>
      <c r="R52" s="54">
        <v>4.91</v>
      </c>
      <c r="S52" s="54">
        <v>4.95</v>
      </c>
      <c r="T52" s="54">
        <v>4.99</v>
      </c>
      <c r="U52" s="54">
        <v>5.03</v>
      </c>
      <c r="V52" s="54">
        <v>5.07</v>
      </c>
      <c r="W52" s="54">
        <v>5.1100000000000003</v>
      </c>
      <c r="X52" s="54">
        <v>5.15</v>
      </c>
      <c r="Y52" s="54">
        <v>5.19</v>
      </c>
      <c r="Z52" s="54">
        <v>5.24</v>
      </c>
      <c r="AA52" s="54">
        <v>5.28</v>
      </c>
      <c r="AB52" s="54">
        <v>5.32</v>
      </c>
      <c r="AC52" s="54">
        <v>5.36</v>
      </c>
      <c r="AD52" s="54">
        <v>5.41</v>
      </c>
      <c r="AE52" s="54">
        <v>5.45</v>
      </c>
      <c r="AF52" s="54">
        <v>5.49</v>
      </c>
      <c r="AG52" s="54">
        <v>5.54</v>
      </c>
      <c r="AH52" s="54">
        <v>5.58</v>
      </c>
      <c r="AI52" s="54">
        <v>5.63</v>
      </c>
      <c r="AJ52" s="54">
        <v>5.67</v>
      </c>
      <c r="AK52" s="54">
        <v>5.72</v>
      </c>
    </row>
    <row r="53" spans="1:37" s="48" customFormat="1" ht="14.25" customHeight="1" x14ac:dyDescent="0.2">
      <c r="A53" s="52" t="s">
        <v>178</v>
      </c>
      <c r="B53" s="53" t="s">
        <v>144</v>
      </c>
      <c r="C53" s="53" t="s">
        <v>158</v>
      </c>
      <c r="D53" s="53" t="s">
        <v>164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</row>
    <row r="54" spans="1:37" s="48" customFormat="1" ht="14.25" customHeight="1" x14ac:dyDescent="0.2">
      <c r="A54" s="52" t="s">
        <v>175</v>
      </c>
      <c r="B54" s="53" t="s">
        <v>144</v>
      </c>
      <c r="C54" s="53" t="s">
        <v>160</v>
      </c>
      <c r="D54" s="53" t="s">
        <v>157</v>
      </c>
      <c r="E54" s="54">
        <v>0.31</v>
      </c>
      <c r="F54" s="54">
        <v>0.36</v>
      </c>
      <c r="G54" s="54">
        <v>0.42</v>
      </c>
      <c r="H54" s="54">
        <v>0.5</v>
      </c>
      <c r="I54" s="54">
        <v>0.56999999999999995</v>
      </c>
      <c r="J54" s="54">
        <v>0.63</v>
      </c>
      <c r="K54" s="54">
        <v>0.7</v>
      </c>
      <c r="L54" s="54">
        <v>0.76</v>
      </c>
      <c r="M54" s="54">
        <v>0.83</v>
      </c>
      <c r="N54" s="54">
        <v>0.9</v>
      </c>
      <c r="O54" s="54">
        <v>0.96</v>
      </c>
      <c r="P54" s="54">
        <v>1.03</v>
      </c>
      <c r="Q54" s="54">
        <v>1.1000000000000001</v>
      </c>
      <c r="R54" s="54">
        <v>1.17</v>
      </c>
      <c r="S54" s="54">
        <v>1.25</v>
      </c>
      <c r="T54" s="54">
        <v>1.32</v>
      </c>
      <c r="U54" s="54">
        <v>1.4</v>
      </c>
      <c r="V54" s="54">
        <v>1.49</v>
      </c>
      <c r="W54" s="54">
        <v>1.59</v>
      </c>
      <c r="X54" s="54">
        <v>1.7</v>
      </c>
      <c r="Y54" s="54">
        <v>1.81</v>
      </c>
      <c r="Z54" s="54">
        <v>1.92</v>
      </c>
      <c r="AA54" s="54">
        <v>2.02</v>
      </c>
      <c r="AB54" s="54">
        <v>2.12</v>
      </c>
      <c r="AC54" s="54">
        <v>2.21</v>
      </c>
      <c r="AD54" s="54">
        <v>2.2999999999999998</v>
      </c>
      <c r="AE54" s="54">
        <v>2.38</v>
      </c>
      <c r="AF54" s="54">
        <v>2.46</v>
      </c>
      <c r="AG54" s="54">
        <v>2.5299999999999998</v>
      </c>
      <c r="AH54" s="54">
        <v>2.61</v>
      </c>
      <c r="AI54" s="54">
        <v>2.68</v>
      </c>
      <c r="AJ54" s="54">
        <v>2.75</v>
      </c>
      <c r="AK54" s="54">
        <v>2.82</v>
      </c>
    </row>
    <row r="55" spans="1:37" s="48" customFormat="1" ht="14.25" customHeight="1" x14ac:dyDescent="0.2">
      <c r="A55" s="52" t="s">
        <v>135</v>
      </c>
      <c r="B55" s="53" t="s">
        <v>144</v>
      </c>
      <c r="C55" s="53" t="s">
        <v>160</v>
      </c>
      <c r="D55" s="53" t="s">
        <v>146</v>
      </c>
      <c r="E55" s="54">
        <v>10.26</v>
      </c>
      <c r="F55" s="54">
        <v>10.34</v>
      </c>
      <c r="G55" s="54">
        <v>10.42</v>
      </c>
      <c r="H55" s="54">
        <v>10.51</v>
      </c>
      <c r="I55" s="54">
        <v>10.59</v>
      </c>
      <c r="J55" s="54">
        <v>10.68</v>
      </c>
      <c r="K55" s="54">
        <v>10.76</v>
      </c>
      <c r="L55" s="54">
        <v>10.85</v>
      </c>
      <c r="M55" s="54">
        <v>10.93</v>
      </c>
      <c r="N55" s="54">
        <v>11.02</v>
      </c>
      <c r="O55" s="54">
        <v>11.11</v>
      </c>
      <c r="P55" s="54">
        <v>11.2</v>
      </c>
      <c r="Q55" s="54">
        <v>11.29</v>
      </c>
      <c r="R55" s="54">
        <v>11.38</v>
      </c>
      <c r="S55" s="54">
        <v>11.47</v>
      </c>
      <c r="T55" s="54">
        <v>11.56</v>
      </c>
      <c r="U55" s="54">
        <v>11.65</v>
      </c>
      <c r="V55" s="54">
        <v>11.75</v>
      </c>
      <c r="W55" s="54">
        <v>11.84</v>
      </c>
      <c r="X55" s="54">
        <v>11.94</v>
      </c>
      <c r="Y55" s="54">
        <v>12.03</v>
      </c>
      <c r="Z55" s="54">
        <v>12.13</v>
      </c>
      <c r="AA55" s="54">
        <v>12.23</v>
      </c>
      <c r="AB55" s="54">
        <v>12.32</v>
      </c>
      <c r="AC55" s="54">
        <v>12.42</v>
      </c>
      <c r="AD55" s="54">
        <v>12.52</v>
      </c>
      <c r="AE55" s="54">
        <v>12.62</v>
      </c>
      <c r="AF55" s="54">
        <v>12.72</v>
      </c>
      <c r="AG55" s="54">
        <v>12.82</v>
      </c>
      <c r="AH55" s="54">
        <v>12.93</v>
      </c>
      <c r="AI55" s="54">
        <v>13.03</v>
      </c>
      <c r="AJ55" s="54">
        <v>13.13</v>
      </c>
      <c r="AK55" s="54">
        <v>13.24</v>
      </c>
    </row>
    <row r="56" spans="1:37" s="48" customFormat="1" ht="14.25" customHeight="1" x14ac:dyDescent="0.2">
      <c r="A56" s="52" t="s">
        <v>183</v>
      </c>
      <c r="B56" s="53" t="s">
        <v>144</v>
      </c>
      <c r="C56" s="53" t="s">
        <v>160</v>
      </c>
      <c r="D56" s="53" t="s">
        <v>161</v>
      </c>
      <c r="E56" s="54">
        <v>7.6</v>
      </c>
      <c r="F56" s="54">
        <v>7.68</v>
      </c>
      <c r="G56" s="54">
        <v>7.79</v>
      </c>
      <c r="H56" s="54">
        <v>7.88</v>
      </c>
      <c r="I56" s="54">
        <v>7.96</v>
      </c>
      <c r="J56" s="54">
        <v>8.01</v>
      </c>
      <c r="K56" s="54">
        <v>8.0399999999999991</v>
      </c>
      <c r="L56" s="54">
        <v>8.06</v>
      </c>
      <c r="M56" s="54">
        <v>8.07</v>
      </c>
      <c r="N56" s="54">
        <v>8.08</v>
      </c>
      <c r="O56" s="54">
        <v>8.09</v>
      </c>
      <c r="P56" s="54">
        <v>8.09</v>
      </c>
      <c r="Q56" s="54">
        <v>8.09</v>
      </c>
      <c r="R56" s="54">
        <v>8.07</v>
      </c>
      <c r="S56" s="54">
        <v>8.06</v>
      </c>
      <c r="T56" s="54">
        <v>8.0500000000000007</v>
      </c>
      <c r="U56" s="54">
        <v>8.0299999999999994</v>
      </c>
      <c r="V56" s="54">
        <v>8.0299999999999994</v>
      </c>
      <c r="W56" s="54">
        <v>8.0399999999999991</v>
      </c>
      <c r="X56" s="54">
        <v>8.06</v>
      </c>
      <c r="Y56" s="54">
        <v>8.09</v>
      </c>
      <c r="Z56" s="54">
        <v>8.11</v>
      </c>
      <c r="AA56" s="54">
        <v>8.1300000000000008</v>
      </c>
      <c r="AB56" s="54">
        <v>8.14</v>
      </c>
      <c r="AC56" s="54">
        <v>8.15</v>
      </c>
      <c r="AD56" s="54">
        <v>8.15</v>
      </c>
      <c r="AE56" s="54">
        <v>8.15</v>
      </c>
      <c r="AF56" s="54">
        <v>8.14</v>
      </c>
      <c r="AG56" s="54">
        <v>8.14</v>
      </c>
      <c r="AH56" s="54">
        <v>8.1300000000000008</v>
      </c>
      <c r="AI56" s="54">
        <v>8.1300000000000008</v>
      </c>
      <c r="AJ56" s="54">
        <v>8.1300000000000008</v>
      </c>
      <c r="AK56" s="54">
        <v>8.1300000000000008</v>
      </c>
    </row>
    <row r="57" spans="1:37" s="48" customFormat="1" ht="14.25" customHeight="1" x14ac:dyDescent="0.2">
      <c r="A57" s="52" t="s">
        <v>177</v>
      </c>
      <c r="B57" s="53" t="s">
        <v>144</v>
      </c>
      <c r="C57" s="53" t="s">
        <v>160</v>
      </c>
      <c r="D57" s="53" t="s">
        <v>148</v>
      </c>
      <c r="E57" s="54">
        <v>109.25</v>
      </c>
      <c r="F57" s="54">
        <v>110.52</v>
      </c>
      <c r="G57" s="54">
        <v>111.99</v>
      </c>
      <c r="H57" s="54">
        <v>113.35</v>
      </c>
      <c r="I57" s="54">
        <v>114.44</v>
      </c>
      <c r="J57" s="54">
        <v>115.17</v>
      </c>
      <c r="K57" s="54">
        <v>115.62</v>
      </c>
      <c r="L57" s="54">
        <v>115.92</v>
      </c>
      <c r="M57" s="54">
        <v>116.13</v>
      </c>
      <c r="N57" s="54">
        <v>116.26</v>
      </c>
      <c r="O57" s="54">
        <v>116.37</v>
      </c>
      <c r="P57" s="54">
        <v>116.37</v>
      </c>
      <c r="Q57" s="54">
        <v>116.3</v>
      </c>
      <c r="R57" s="54">
        <v>116.14</v>
      </c>
      <c r="S57" s="54">
        <v>115.95</v>
      </c>
      <c r="T57" s="54">
        <v>115.75</v>
      </c>
      <c r="U57" s="54">
        <v>115.56</v>
      </c>
      <c r="V57" s="54">
        <v>115.49</v>
      </c>
      <c r="W57" s="54">
        <v>115.61</v>
      </c>
      <c r="X57" s="54">
        <v>115.92</v>
      </c>
      <c r="Y57" s="54">
        <v>116.33</v>
      </c>
      <c r="Z57" s="54">
        <v>116.71</v>
      </c>
      <c r="AA57" s="54">
        <v>116.98</v>
      </c>
      <c r="AB57" s="54">
        <v>117.13</v>
      </c>
      <c r="AC57" s="54">
        <v>117.2</v>
      </c>
      <c r="AD57" s="54">
        <v>117.21</v>
      </c>
      <c r="AE57" s="54">
        <v>117.17</v>
      </c>
      <c r="AF57" s="54">
        <v>117.11</v>
      </c>
      <c r="AG57" s="54">
        <v>117.03</v>
      </c>
      <c r="AH57" s="54">
        <v>116.95</v>
      </c>
      <c r="AI57" s="54">
        <v>116.9</v>
      </c>
      <c r="AJ57" s="54">
        <v>116.89</v>
      </c>
      <c r="AK57" s="54">
        <v>116.97</v>
      </c>
    </row>
    <row r="58" spans="1:37" s="48" customFormat="1" ht="14.25" customHeight="1" x14ac:dyDescent="0.2">
      <c r="A58" s="52" t="s">
        <v>184</v>
      </c>
      <c r="B58" s="53" t="s">
        <v>144</v>
      </c>
      <c r="C58" s="53" t="s">
        <v>160</v>
      </c>
      <c r="D58" s="53" t="s">
        <v>162</v>
      </c>
      <c r="E58" s="54">
        <v>7.64</v>
      </c>
      <c r="F58" s="54">
        <v>7.72</v>
      </c>
      <c r="G58" s="54">
        <v>7.8</v>
      </c>
      <c r="H58" s="54">
        <v>7.87</v>
      </c>
      <c r="I58" s="54">
        <v>7.95</v>
      </c>
      <c r="J58" s="54">
        <v>8.0299999999999994</v>
      </c>
      <c r="K58" s="54">
        <v>8.11</v>
      </c>
      <c r="L58" s="54">
        <v>8.19</v>
      </c>
      <c r="M58" s="54">
        <v>8.2799999999999994</v>
      </c>
      <c r="N58" s="54">
        <v>8.36</v>
      </c>
      <c r="O58" s="54">
        <v>8.44</v>
      </c>
      <c r="P58" s="54">
        <v>8.5299999999999994</v>
      </c>
      <c r="Q58" s="54">
        <v>8.61</v>
      </c>
      <c r="R58" s="54">
        <v>8.6999999999999993</v>
      </c>
      <c r="S58" s="54">
        <v>8.7799999999999994</v>
      </c>
      <c r="T58" s="54">
        <v>8.8699999999999992</v>
      </c>
      <c r="U58" s="54">
        <v>8.9600000000000009</v>
      </c>
      <c r="V58" s="54">
        <v>9.0500000000000007</v>
      </c>
      <c r="W58" s="54">
        <v>9.14</v>
      </c>
      <c r="X58" s="54">
        <v>9.23</v>
      </c>
      <c r="Y58" s="54">
        <v>9.33</v>
      </c>
      <c r="Z58" s="54">
        <v>9.42</v>
      </c>
      <c r="AA58" s="54">
        <v>9.51</v>
      </c>
      <c r="AB58" s="54">
        <v>9.61</v>
      </c>
      <c r="AC58" s="54">
        <v>9.6999999999999993</v>
      </c>
      <c r="AD58" s="54">
        <v>9.8000000000000007</v>
      </c>
      <c r="AE58" s="54">
        <v>9.9</v>
      </c>
      <c r="AF58" s="54">
        <v>10</v>
      </c>
      <c r="AG58" s="54">
        <v>10.1</v>
      </c>
      <c r="AH58" s="54">
        <v>10.199999999999999</v>
      </c>
      <c r="AI58" s="54">
        <v>10.3</v>
      </c>
      <c r="AJ58" s="54">
        <v>10.4</v>
      </c>
      <c r="AK58" s="54">
        <v>10.51</v>
      </c>
    </row>
    <row r="59" spans="1:37" s="48" customFormat="1" ht="14.25" customHeight="1" x14ac:dyDescent="0.2">
      <c r="A59" s="52" t="s">
        <v>139</v>
      </c>
      <c r="B59" s="53" t="s">
        <v>144</v>
      </c>
      <c r="C59" s="53" t="s">
        <v>160</v>
      </c>
      <c r="D59" s="53" t="s">
        <v>150</v>
      </c>
      <c r="E59" s="54">
        <v>92.16</v>
      </c>
      <c r="F59" s="54">
        <v>90.59</v>
      </c>
      <c r="G59" s="54">
        <v>89.17</v>
      </c>
      <c r="H59" s="54">
        <v>87.71</v>
      </c>
      <c r="I59" s="54">
        <v>86.21</v>
      </c>
      <c r="J59" s="54">
        <v>84.65</v>
      </c>
      <c r="K59" s="54">
        <v>83.1</v>
      </c>
      <c r="L59" s="54">
        <v>81.55</v>
      </c>
      <c r="M59" s="54">
        <v>80.16</v>
      </c>
      <c r="N59" s="54">
        <v>78.989999999999995</v>
      </c>
      <c r="O59" s="54">
        <v>78.12</v>
      </c>
      <c r="P59" s="54">
        <v>77.459999999999994</v>
      </c>
      <c r="Q59" s="54">
        <v>76.959999999999994</v>
      </c>
      <c r="R59" s="54">
        <v>76.58</v>
      </c>
      <c r="S59" s="54">
        <v>76.31</v>
      </c>
      <c r="T59" s="54">
        <v>76.14</v>
      </c>
      <c r="U59" s="54">
        <v>76.09</v>
      </c>
      <c r="V59" s="54">
        <v>76.16</v>
      </c>
      <c r="W59" s="54">
        <v>76.28</v>
      </c>
      <c r="X59" s="54">
        <v>76.400000000000006</v>
      </c>
      <c r="Y59" s="54">
        <v>76.47</v>
      </c>
      <c r="Z59" s="54">
        <v>76.44</v>
      </c>
      <c r="AA59" s="54">
        <v>76.349999999999994</v>
      </c>
      <c r="AB59" s="54">
        <v>76.27</v>
      </c>
      <c r="AC59" s="54">
        <v>76.239999999999995</v>
      </c>
      <c r="AD59" s="54">
        <v>76.3</v>
      </c>
      <c r="AE59" s="54">
        <v>76.489999999999995</v>
      </c>
      <c r="AF59" s="54">
        <v>76.83</v>
      </c>
      <c r="AG59" s="54">
        <v>77.34</v>
      </c>
      <c r="AH59" s="54">
        <v>78.02</v>
      </c>
      <c r="AI59" s="54">
        <v>78.83</v>
      </c>
      <c r="AJ59" s="54">
        <v>79.75</v>
      </c>
      <c r="AK59" s="54">
        <v>80.709999999999994</v>
      </c>
    </row>
    <row r="60" spans="1:37" s="48" customFormat="1" ht="14.25" customHeight="1" x14ac:dyDescent="0.2">
      <c r="A60" s="52" t="s">
        <v>135</v>
      </c>
      <c r="B60" s="53" t="s">
        <v>144</v>
      </c>
      <c r="C60" s="53" t="s">
        <v>160</v>
      </c>
      <c r="D60" s="53" t="s">
        <v>163</v>
      </c>
      <c r="E60" s="54">
        <v>0.25</v>
      </c>
      <c r="F60" s="54">
        <v>0.24</v>
      </c>
      <c r="G60" s="54">
        <v>0.24</v>
      </c>
      <c r="H60" s="54">
        <v>0.23</v>
      </c>
      <c r="I60" s="54">
        <v>0.23</v>
      </c>
      <c r="J60" s="54">
        <v>0.23</v>
      </c>
      <c r="K60" s="54">
        <v>0.22</v>
      </c>
      <c r="L60" s="54">
        <v>0.22</v>
      </c>
      <c r="M60" s="54">
        <v>0.22</v>
      </c>
      <c r="N60" s="54">
        <v>0.23</v>
      </c>
      <c r="O60" s="54">
        <v>0.23</v>
      </c>
      <c r="P60" s="54">
        <v>0.24</v>
      </c>
      <c r="Q60" s="54">
        <v>0.25</v>
      </c>
      <c r="R60" s="54">
        <v>0.26</v>
      </c>
      <c r="S60" s="54">
        <v>0.27</v>
      </c>
      <c r="T60" s="54">
        <v>0.28000000000000003</v>
      </c>
      <c r="U60" s="54">
        <v>0.28000000000000003</v>
      </c>
      <c r="V60" s="54">
        <v>0.28999999999999998</v>
      </c>
      <c r="W60" s="54">
        <v>0.28999999999999998</v>
      </c>
      <c r="X60" s="54">
        <v>0.3</v>
      </c>
      <c r="Y60" s="54">
        <v>0.3</v>
      </c>
      <c r="Z60" s="54">
        <v>0.3</v>
      </c>
      <c r="AA60" s="54">
        <v>0.28999999999999998</v>
      </c>
      <c r="AB60" s="54">
        <v>0.28999999999999998</v>
      </c>
      <c r="AC60" s="54">
        <v>0.28999999999999998</v>
      </c>
      <c r="AD60" s="54">
        <v>0.28999999999999998</v>
      </c>
      <c r="AE60" s="54">
        <v>0.28999999999999998</v>
      </c>
      <c r="AF60" s="54">
        <v>0.28999999999999998</v>
      </c>
      <c r="AG60" s="54">
        <v>0.3</v>
      </c>
      <c r="AH60" s="54">
        <v>0.3</v>
      </c>
      <c r="AI60" s="54">
        <v>0.3</v>
      </c>
      <c r="AJ60" s="54">
        <v>0.31</v>
      </c>
      <c r="AK60" s="54">
        <v>0.31</v>
      </c>
    </row>
    <row r="61" spans="1:37" s="48" customFormat="1" ht="14.25" customHeight="1" x14ac:dyDescent="0.2">
      <c r="A61" s="52" t="s">
        <v>176</v>
      </c>
      <c r="B61" s="53" t="s">
        <v>144</v>
      </c>
      <c r="C61" s="53" t="s">
        <v>160</v>
      </c>
      <c r="D61" s="53" t="s">
        <v>155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</row>
    <row r="62" spans="1:37" s="48" customFormat="1" ht="14.25" customHeight="1" x14ac:dyDescent="0.2">
      <c r="A62" s="52" t="s">
        <v>178</v>
      </c>
      <c r="B62" s="53" t="s">
        <v>144</v>
      </c>
      <c r="C62" s="53" t="s">
        <v>160</v>
      </c>
      <c r="D62" s="53" t="s">
        <v>164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</row>
    <row r="63" spans="1:37" s="48" customFormat="1" ht="14.25" customHeight="1" x14ac:dyDescent="0.2">
      <c r="A63" s="52" t="s">
        <v>185</v>
      </c>
      <c r="B63" s="53" t="s">
        <v>144</v>
      </c>
      <c r="C63" s="53" t="s">
        <v>160</v>
      </c>
      <c r="D63" s="53" t="s">
        <v>165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0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0</v>
      </c>
      <c r="AH63" s="54">
        <v>0</v>
      </c>
      <c r="AI63" s="54">
        <v>0</v>
      </c>
      <c r="AJ63" s="54">
        <v>0</v>
      </c>
      <c r="AK63" s="54">
        <v>0</v>
      </c>
    </row>
    <row r="65" spans="1:32" s="50" customFormat="1" ht="14.5" customHeight="1" x14ac:dyDescent="0.15">
      <c r="A65" s="49" t="s">
        <v>186</v>
      </c>
    </row>
    <row r="66" spans="1:32" ht="15" customHeight="1" x14ac:dyDescent="0.2">
      <c r="B66" s="29">
        <v>2020</v>
      </c>
      <c r="C66" s="29">
        <v>2021</v>
      </c>
      <c r="D66" s="29">
        <v>2022</v>
      </c>
      <c r="E66" s="29">
        <v>2023</v>
      </c>
      <c r="F66" s="29">
        <v>2024</v>
      </c>
      <c r="G66" s="29">
        <v>2025</v>
      </c>
      <c r="H66" s="29">
        <v>2026</v>
      </c>
      <c r="I66" s="29">
        <v>2027</v>
      </c>
      <c r="J66" s="29">
        <v>2028</v>
      </c>
      <c r="K66" s="29">
        <v>2029</v>
      </c>
      <c r="L66" s="29">
        <v>2030</v>
      </c>
      <c r="M66" s="29">
        <v>2031</v>
      </c>
      <c r="N66" s="29">
        <v>2032</v>
      </c>
      <c r="O66" s="29">
        <v>2033</v>
      </c>
      <c r="P66" s="29">
        <v>2034</v>
      </c>
      <c r="Q66" s="29">
        <v>2035</v>
      </c>
      <c r="R66" s="29">
        <v>2036</v>
      </c>
      <c r="S66" s="29">
        <v>2037</v>
      </c>
      <c r="T66" s="29">
        <v>2038</v>
      </c>
      <c r="U66" s="29">
        <v>2039</v>
      </c>
      <c r="V66" s="29">
        <v>2040</v>
      </c>
      <c r="W66" s="29">
        <v>2041</v>
      </c>
      <c r="X66" s="29">
        <v>2042</v>
      </c>
      <c r="Y66" s="29">
        <v>2043</v>
      </c>
      <c r="Z66" s="29">
        <v>2044</v>
      </c>
      <c r="AA66" s="29">
        <v>2045</v>
      </c>
      <c r="AB66" s="29">
        <v>2046</v>
      </c>
      <c r="AC66" s="29">
        <v>2047</v>
      </c>
      <c r="AD66" s="29">
        <v>2048</v>
      </c>
      <c r="AE66" s="29">
        <v>2049</v>
      </c>
      <c r="AF66" s="29">
        <v>2050</v>
      </c>
    </row>
    <row r="67" spans="1:32" ht="14.5" customHeight="1" x14ac:dyDescent="0.15">
      <c r="A67" s="55" t="s">
        <v>135</v>
      </c>
    </row>
    <row r="68" spans="1:32" x14ac:dyDescent="0.15">
      <c r="A68" s="48" t="s">
        <v>136</v>
      </c>
      <c r="B68">
        <v>319.95684540000002</v>
      </c>
      <c r="C68">
        <v>263.38598430000002</v>
      </c>
      <c r="D68">
        <v>217.33200890000001</v>
      </c>
      <c r="E68">
        <v>163.8444844</v>
      </c>
      <c r="F68">
        <v>164.03564499999999</v>
      </c>
      <c r="G68">
        <v>164.59496899999999</v>
      </c>
      <c r="H68">
        <v>164.5710282</v>
      </c>
      <c r="I68">
        <v>164.87979899999999</v>
      </c>
      <c r="J68">
        <v>164.8937459</v>
      </c>
      <c r="K68">
        <v>164.78473460000001</v>
      </c>
      <c r="L68">
        <v>165.6165977</v>
      </c>
      <c r="M68">
        <v>165.69453300000001</v>
      </c>
      <c r="N68">
        <v>165.9065028</v>
      </c>
      <c r="O68">
        <v>166.09009380000001</v>
      </c>
      <c r="P68">
        <v>165.9781073</v>
      </c>
      <c r="Q68">
        <v>165.8351816</v>
      </c>
      <c r="R68">
        <v>165.44618</v>
      </c>
      <c r="S68">
        <v>165.22156409999999</v>
      </c>
      <c r="T68">
        <v>165.07564249999999</v>
      </c>
      <c r="U68">
        <v>164.58228890000001</v>
      </c>
      <c r="V68">
        <v>164.81203429999999</v>
      </c>
      <c r="W68">
        <v>164.84826839999999</v>
      </c>
      <c r="X68">
        <v>164.82139670000001</v>
      </c>
      <c r="Y68">
        <v>164.856607</v>
      </c>
      <c r="Z68">
        <v>164.89660180000001</v>
      </c>
      <c r="AA68">
        <v>165.03684150000001</v>
      </c>
      <c r="AB68">
        <v>164.73675299999999</v>
      </c>
      <c r="AC68">
        <v>164.47702609999999</v>
      </c>
      <c r="AD68">
        <v>164.35645589999999</v>
      </c>
      <c r="AE68">
        <v>164.18203099999999</v>
      </c>
      <c r="AF68">
        <v>163.90470909999999</v>
      </c>
    </row>
    <row r="69" spans="1:32" x14ac:dyDescent="0.15">
      <c r="A69" s="48" t="s">
        <v>137</v>
      </c>
      <c r="B69">
        <v>57.844003090000001</v>
      </c>
      <c r="C69">
        <v>52.117915779999997</v>
      </c>
      <c r="D69">
        <v>35.874942789999999</v>
      </c>
      <c r="E69">
        <v>27.065518869999998</v>
      </c>
      <c r="F69">
        <v>26.874358189999999</v>
      </c>
      <c r="G69">
        <v>26.315034220000001</v>
      </c>
      <c r="H69">
        <v>26.338975040000001</v>
      </c>
      <c r="I69">
        <v>26.030204189999999</v>
      </c>
      <c r="J69">
        <v>26.016257289999999</v>
      </c>
      <c r="K69">
        <v>26.12526858</v>
      </c>
      <c r="L69">
        <v>25.293405549999999</v>
      </c>
      <c r="M69">
        <v>25.21547022</v>
      </c>
      <c r="N69">
        <v>25.003500469999999</v>
      </c>
      <c r="O69">
        <v>24.8199094</v>
      </c>
      <c r="P69">
        <v>24.931895870000002</v>
      </c>
      <c r="Q69">
        <v>25.074821650000001</v>
      </c>
      <c r="R69">
        <v>25.463823260000002</v>
      </c>
      <c r="S69">
        <v>25.688439079999998</v>
      </c>
      <c r="T69">
        <v>25.834360719999999</v>
      </c>
      <c r="U69">
        <v>26.327714310000001</v>
      </c>
      <c r="V69">
        <v>26.097968890000001</v>
      </c>
      <c r="W69">
        <v>26.061734869999999</v>
      </c>
      <c r="X69">
        <v>26.088606519999999</v>
      </c>
      <c r="Y69">
        <v>26.05339626</v>
      </c>
      <c r="Z69">
        <v>26.01340145</v>
      </c>
      <c r="AA69">
        <v>25.873161750000001</v>
      </c>
      <c r="AB69">
        <v>26.173250230000001</v>
      </c>
      <c r="AC69">
        <v>26.432977080000001</v>
      </c>
      <c r="AD69">
        <v>26.55354736</v>
      </c>
      <c r="AE69">
        <v>26.727972189999999</v>
      </c>
      <c r="AF69">
        <v>27.005294169999999</v>
      </c>
    </row>
    <row r="70" spans="1:32" ht="14.5" customHeight="1" x14ac:dyDescent="0.15">
      <c r="A70" s="15"/>
    </row>
    <row r="71" spans="1:32" ht="14.5" customHeight="1" x14ac:dyDescent="0.15">
      <c r="A71" s="15" t="s">
        <v>138</v>
      </c>
    </row>
    <row r="72" spans="1:32" x14ac:dyDescent="0.15">
      <c r="A72" s="48" t="s">
        <v>136</v>
      </c>
      <c r="B72">
        <v>0.98262777899999998</v>
      </c>
      <c r="C72">
        <v>0.82059873000000005</v>
      </c>
      <c r="D72">
        <v>0.65856968100000002</v>
      </c>
      <c r="E72">
        <v>0.49654063300000001</v>
      </c>
      <c r="F72">
        <v>0.49654063300000001</v>
      </c>
      <c r="G72">
        <v>0.49654063300000001</v>
      </c>
      <c r="H72">
        <v>0.49654063300000001</v>
      </c>
      <c r="I72">
        <v>0.49654063300000001</v>
      </c>
      <c r="J72">
        <v>0.49654063300000001</v>
      </c>
      <c r="K72">
        <v>0.49654063300000001</v>
      </c>
      <c r="L72">
        <v>0.49654063300000001</v>
      </c>
      <c r="M72">
        <v>0.49654063300000001</v>
      </c>
      <c r="N72">
        <v>0.49654063300000001</v>
      </c>
      <c r="O72">
        <v>0.49654063300000001</v>
      </c>
      <c r="P72">
        <v>0.49654063300000001</v>
      </c>
      <c r="Q72">
        <v>0.49654063300000001</v>
      </c>
      <c r="R72">
        <v>0.49654063300000001</v>
      </c>
      <c r="S72">
        <v>0.49654063300000001</v>
      </c>
      <c r="T72">
        <v>0.49654063300000001</v>
      </c>
      <c r="U72">
        <v>0.49654063300000001</v>
      </c>
      <c r="V72">
        <v>0.49654063300000001</v>
      </c>
      <c r="W72">
        <v>0.49654063300000001</v>
      </c>
      <c r="X72">
        <v>0.49654063300000001</v>
      </c>
      <c r="Y72">
        <v>0.49654063300000001</v>
      </c>
      <c r="Z72">
        <v>0.49654063300000001</v>
      </c>
      <c r="AA72">
        <v>0.49654063300000001</v>
      </c>
      <c r="AB72">
        <v>0.49654063300000001</v>
      </c>
      <c r="AC72">
        <v>0.49654063300000001</v>
      </c>
      <c r="AD72">
        <v>0.49654063300000001</v>
      </c>
      <c r="AE72">
        <v>0.49654063300000001</v>
      </c>
      <c r="AF72">
        <v>0.49654063300000001</v>
      </c>
    </row>
    <row r="73" spans="1:32" x14ac:dyDescent="0.15">
      <c r="A73" s="48" t="s">
        <v>137</v>
      </c>
      <c r="B73">
        <v>0.98262777899999998</v>
      </c>
      <c r="C73">
        <v>0.82059873000000005</v>
      </c>
      <c r="D73">
        <v>0.65856968100000002</v>
      </c>
      <c r="E73">
        <v>0.49654063300000001</v>
      </c>
      <c r="F73">
        <v>0.49654063300000001</v>
      </c>
      <c r="G73">
        <v>0.49654063300000001</v>
      </c>
      <c r="H73">
        <v>0.49654063300000001</v>
      </c>
      <c r="I73">
        <v>0.49654063300000001</v>
      </c>
      <c r="J73">
        <v>0.49654063300000001</v>
      </c>
      <c r="K73">
        <v>0.49654063300000001</v>
      </c>
      <c r="L73">
        <v>0.49654063300000001</v>
      </c>
      <c r="M73">
        <v>0.49654063300000001</v>
      </c>
      <c r="N73">
        <v>0.49654063300000001</v>
      </c>
      <c r="O73">
        <v>0.49654063300000001</v>
      </c>
      <c r="P73">
        <v>0.49654063300000001</v>
      </c>
      <c r="Q73">
        <v>0.49654063300000001</v>
      </c>
      <c r="R73">
        <v>0.49654063300000001</v>
      </c>
      <c r="S73">
        <v>0.49654063300000001</v>
      </c>
      <c r="T73">
        <v>0.49654063300000001</v>
      </c>
      <c r="U73">
        <v>0.49654063300000001</v>
      </c>
      <c r="V73">
        <v>0.49654063300000001</v>
      </c>
      <c r="W73">
        <v>0.49654063300000001</v>
      </c>
      <c r="X73">
        <v>0.49654063300000001</v>
      </c>
      <c r="Y73">
        <v>0.49654063300000001</v>
      </c>
      <c r="Z73">
        <v>0.49654063300000001</v>
      </c>
      <c r="AA73">
        <v>0.49654063300000001</v>
      </c>
      <c r="AB73">
        <v>0.49654063300000001</v>
      </c>
      <c r="AC73">
        <v>0.49654063300000001</v>
      </c>
      <c r="AD73">
        <v>0.49654063300000001</v>
      </c>
      <c r="AE73">
        <v>0.49654063300000001</v>
      </c>
      <c r="AF73">
        <v>0.49654063300000001</v>
      </c>
    </row>
    <row r="75" spans="1:32" s="50" customFormat="1" ht="14.5" customHeight="1" x14ac:dyDescent="0.15">
      <c r="A75" s="49" t="s">
        <v>187</v>
      </c>
    </row>
    <row r="76" spans="1:32" ht="15" customHeight="1" x14ac:dyDescent="0.2">
      <c r="B76" s="29">
        <v>2020</v>
      </c>
      <c r="C76" s="29">
        <v>2021</v>
      </c>
      <c r="D76" s="29">
        <v>2022</v>
      </c>
      <c r="E76" s="29">
        <v>2023</v>
      </c>
      <c r="F76" s="29">
        <v>2024</v>
      </c>
      <c r="G76" s="29">
        <v>2025</v>
      </c>
      <c r="H76" s="29">
        <v>2026</v>
      </c>
      <c r="I76" s="29">
        <v>2027</v>
      </c>
      <c r="J76" s="29">
        <v>2028</v>
      </c>
      <c r="K76" s="29">
        <v>2029</v>
      </c>
      <c r="L76" s="29">
        <v>2030</v>
      </c>
      <c r="M76" s="29">
        <v>2031</v>
      </c>
      <c r="N76" s="29">
        <v>2032</v>
      </c>
      <c r="O76" s="29">
        <v>2033</v>
      </c>
      <c r="P76" s="29">
        <v>2034</v>
      </c>
      <c r="Q76" s="29">
        <v>2035</v>
      </c>
      <c r="R76" s="29">
        <v>2036</v>
      </c>
      <c r="S76" s="29">
        <v>2037</v>
      </c>
      <c r="T76" s="29">
        <v>2038</v>
      </c>
      <c r="U76" s="29">
        <v>2039</v>
      </c>
      <c r="V76" s="29">
        <v>2040</v>
      </c>
      <c r="W76" s="29">
        <v>2041</v>
      </c>
      <c r="X76" s="29">
        <v>2042</v>
      </c>
      <c r="Y76" s="29">
        <v>2043</v>
      </c>
      <c r="Z76" s="29">
        <v>2044</v>
      </c>
      <c r="AA76" s="29">
        <v>2045</v>
      </c>
      <c r="AB76" s="29">
        <v>2046</v>
      </c>
      <c r="AC76" s="29">
        <v>2047</v>
      </c>
      <c r="AD76" s="29">
        <v>2048</v>
      </c>
      <c r="AE76" s="29">
        <v>2049</v>
      </c>
      <c r="AF76" s="29">
        <v>2050</v>
      </c>
    </row>
    <row r="77" spans="1:32" ht="14.5" customHeight="1" x14ac:dyDescent="0.15">
      <c r="A77" s="55" t="s">
        <v>135</v>
      </c>
    </row>
    <row r="78" spans="1:32" x14ac:dyDescent="0.15">
      <c r="A78" s="48" t="s">
        <v>136</v>
      </c>
      <c r="B78">
        <v>319.95684540000002</v>
      </c>
      <c r="C78">
        <v>310.41971310000002</v>
      </c>
      <c r="D78">
        <v>322.05609240000001</v>
      </c>
      <c r="E78">
        <v>330.97107670000003</v>
      </c>
      <c r="F78">
        <v>333.61864969999999</v>
      </c>
      <c r="G78">
        <v>341.0970016</v>
      </c>
      <c r="H78">
        <v>345.29119309999999</v>
      </c>
      <c r="I78">
        <v>346.78532389999998</v>
      </c>
      <c r="J78">
        <v>349.27089039999998</v>
      </c>
      <c r="K78">
        <v>351.7012029</v>
      </c>
      <c r="L78">
        <v>356.14051110000003</v>
      </c>
      <c r="M78">
        <v>359.75432819999997</v>
      </c>
      <c r="N78">
        <v>362.6053167</v>
      </c>
      <c r="O78">
        <v>367.77978000000002</v>
      </c>
      <c r="P78">
        <v>371.3416527</v>
      </c>
      <c r="Q78">
        <v>371.58962939999998</v>
      </c>
      <c r="R78">
        <v>371.7214419</v>
      </c>
      <c r="S78">
        <v>373.05342189999999</v>
      </c>
      <c r="T78">
        <v>374.18049730000001</v>
      </c>
      <c r="U78">
        <v>376.83943770000002</v>
      </c>
      <c r="V78">
        <v>379.76569490000003</v>
      </c>
      <c r="W78">
        <v>381.87054710000001</v>
      </c>
      <c r="X78">
        <v>385.97253130000001</v>
      </c>
      <c r="Y78">
        <v>391.92834449999998</v>
      </c>
      <c r="Z78">
        <v>395.030933</v>
      </c>
      <c r="AA78">
        <v>395.19086920000001</v>
      </c>
      <c r="AB78">
        <v>398.2551211</v>
      </c>
      <c r="AC78">
        <v>399.661517</v>
      </c>
      <c r="AD78">
        <v>401.45887859999999</v>
      </c>
      <c r="AE78">
        <v>401.85716789999998</v>
      </c>
      <c r="AF78">
        <v>402.4407076</v>
      </c>
    </row>
    <row r="79" spans="1:32" x14ac:dyDescent="0.15">
      <c r="A79" s="48" t="s">
        <v>137</v>
      </c>
      <c r="B79">
        <v>57.844003090000001</v>
      </c>
      <c r="C79">
        <v>61.424788829999997</v>
      </c>
      <c r="D79">
        <v>53.161722249999997</v>
      </c>
      <c r="E79">
        <v>54.67321012</v>
      </c>
      <c r="F79">
        <v>54.657553790000001</v>
      </c>
      <c r="G79">
        <v>54.53374015</v>
      </c>
      <c r="H79">
        <v>55.262558779999999</v>
      </c>
      <c r="I79">
        <v>54.748324820000001</v>
      </c>
      <c r="J79">
        <v>55.106525089999998</v>
      </c>
      <c r="K79">
        <v>55.759342060000002</v>
      </c>
      <c r="L79">
        <v>54.390722359999998</v>
      </c>
      <c r="M79">
        <v>54.747579090000002</v>
      </c>
      <c r="N79">
        <v>54.647660309999999</v>
      </c>
      <c r="O79">
        <v>54.959694519999999</v>
      </c>
      <c r="P79">
        <v>55.779955360000002</v>
      </c>
      <c r="Q79">
        <v>56.185566860000002</v>
      </c>
      <c r="R79">
        <v>57.21165096</v>
      </c>
      <c r="S79">
        <v>58.001872519999999</v>
      </c>
      <c r="T79">
        <v>58.559299209999999</v>
      </c>
      <c r="U79">
        <v>60.28182692</v>
      </c>
      <c r="V79">
        <v>60.13585921</v>
      </c>
      <c r="W79">
        <v>60.37193508</v>
      </c>
      <c r="X79">
        <v>61.093314929999998</v>
      </c>
      <c r="Y79">
        <v>61.939067250000001</v>
      </c>
      <c r="Z79">
        <v>62.31843551</v>
      </c>
      <c r="AA79">
        <v>61.954877400000001</v>
      </c>
      <c r="AB79">
        <v>63.274471249999998</v>
      </c>
      <c r="AC79">
        <v>64.229296739999995</v>
      </c>
      <c r="AD79">
        <v>64.859985510000001</v>
      </c>
      <c r="AE79">
        <v>65.420235950000006</v>
      </c>
      <c r="AF79">
        <v>66.307000909999999</v>
      </c>
    </row>
    <row r="80" spans="1:32" ht="14.5" customHeight="1" x14ac:dyDescent="0.15">
      <c r="A80" s="15"/>
    </row>
    <row r="81" spans="1:32" ht="14.5" customHeight="1" x14ac:dyDescent="0.15">
      <c r="A81" s="15" t="s">
        <v>138</v>
      </c>
    </row>
    <row r="82" spans="1:32" x14ac:dyDescent="0.15">
      <c r="A82" s="48" t="s">
        <v>136</v>
      </c>
      <c r="B82">
        <v>0.98262777899999998</v>
      </c>
      <c r="C82">
        <v>0.98262777899999998</v>
      </c>
      <c r="D82">
        <v>0.98262777899999998</v>
      </c>
      <c r="E82">
        <v>0.98262777899999998</v>
      </c>
      <c r="F82">
        <v>0.98262777899999998</v>
      </c>
      <c r="G82">
        <v>0.98262777899999998</v>
      </c>
      <c r="H82">
        <v>0.98262777899999998</v>
      </c>
      <c r="I82">
        <v>0.98262777899999998</v>
      </c>
      <c r="J82">
        <v>0.98262777899999998</v>
      </c>
      <c r="K82">
        <v>0.98262777899999998</v>
      </c>
      <c r="L82">
        <v>0.98262777899999998</v>
      </c>
      <c r="M82">
        <v>0.98262777899999998</v>
      </c>
      <c r="N82">
        <v>0.98262777899999998</v>
      </c>
      <c r="O82">
        <v>0.98262777899999998</v>
      </c>
      <c r="P82">
        <v>0.98262777899999998</v>
      </c>
      <c r="Q82">
        <v>0.98262777899999998</v>
      </c>
      <c r="R82">
        <v>0.98262777899999998</v>
      </c>
      <c r="S82">
        <v>0.98262777899999998</v>
      </c>
      <c r="T82">
        <v>0.98262777899999998</v>
      </c>
      <c r="U82">
        <v>0.98262777899999998</v>
      </c>
      <c r="V82">
        <v>0.98262777899999998</v>
      </c>
      <c r="W82">
        <v>0.98262777899999998</v>
      </c>
      <c r="X82">
        <v>0.98262777899999998</v>
      </c>
      <c r="Y82">
        <v>0.98262777899999998</v>
      </c>
      <c r="Z82">
        <v>0.98262777899999998</v>
      </c>
      <c r="AA82">
        <v>0.98262777899999998</v>
      </c>
      <c r="AB82">
        <v>0.98262777899999998</v>
      </c>
      <c r="AC82">
        <v>0.98262777899999998</v>
      </c>
      <c r="AD82">
        <v>0.98262777899999998</v>
      </c>
      <c r="AE82">
        <v>0.98262777899999998</v>
      </c>
      <c r="AF82">
        <v>0.98262777899999998</v>
      </c>
    </row>
    <row r="83" spans="1:32" x14ac:dyDescent="0.15">
      <c r="A83" s="48" t="s">
        <v>137</v>
      </c>
      <c r="B83">
        <v>0.98262777899999998</v>
      </c>
      <c r="C83">
        <v>0.98262777899999998</v>
      </c>
      <c r="D83">
        <v>0.98262777899999998</v>
      </c>
      <c r="E83">
        <v>0.98262777899999998</v>
      </c>
      <c r="F83">
        <v>0.98262777899999998</v>
      </c>
      <c r="G83">
        <v>0.98262777899999998</v>
      </c>
      <c r="H83">
        <v>0.98262777899999998</v>
      </c>
      <c r="I83">
        <v>0.98262777899999998</v>
      </c>
      <c r="J83">
        <v>0.98262777899999998</v>
      </c>
      <c r="K83">
        <v>0.98262777899999998</v>
      </c>
      <c r="L83">
        <v>0.98262777899999998</v>
      </c>
      <c r="M83">
        <v>0.98262777899999998</v>
      </c>
      <c r="N83">
        <v>0.98262777899999998</v>
      </c>
      <c r="O83">
        <v>0.98262777899999998</v>
      </c>
      <c r="P83">
        <v>0.98262777899999998</v>
      </c>
      <c r="Q83">
        <v>0.98262777899999998</v>
      </c>
      <c r="R83">
        <v>0.98262777899999998</v>
      </c>
      <c r="S83">
        <v>0.98262777899999998</v>
      </c>
      <c r="T83">
        <v>0.98262777899999998</v>
      </c>
      <c r="U83">
        <v>0.98262777899999998</v>
      </c>
      <c r="V83">
        <v>0.98262777899999998</v>
      </c>
      <c r="W83">
        <v>0.98262777899999998</v>
      </c>
      <c r="X83">
        <v>0.98262777899999998</v>
      </c>
      <c r="Y83">
        <v>0.98262777899999998</v>
      </c>
      <c r="Z83">
        <v>0.98262777899999998</v>
      </c>
      <c r="AA83">
        <v>0.98262777899999998</v>
      </c>
      <c r="AB83">
        <v>0.98262777899999998</v>
      </c>
      <c r="AC83">
        <v>0.98262777899999998</v>
      </c>
      <c r="AD83">
        <v>0.98262777899999998</v>
      </c>
      <c r="AE83">
        <v>0.98262777899999998</v>
      </c>
      <c r="AF83">
        <v>0.98262777899999998</v>
      </c>
    </row>
    <row r="92" spans="1:32" x14ac:dyDescent="0.15">
      <c r="Y92" s="14" t="s">
        <v>170</v>
      </c>
    </row>
  </sheetData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B10" sqref="B10"/>
    </sheetView>
  </sheetViews>
  <sheetFormatPr baseColWidth="10" defaultColWidth="8.83203125" defaultRowHeight="14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2" width="8.83203125" style="48" customWidth="1"/>
    <col min="43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f>'BIFUbC-natural-gas'!B2</f>
        <v>3125005365990.9009</v>
      </c>
      <c r="C2">
        <f>'BIFUbC-natural-gas'!C2</f>
        <v>3146515141479.541</v>
      </c>
      <c r="D2">
        <f>'BIFUbC-natural-gas'!D2</f>
        <v>3168024916968.1802</v>
      </c>
      <c r="E2">
        <f>'BIFUbC-natural-gas'!E2</f>
        <v>3199025111257.2998</v>
      </c>
      <c r="F2">
        <f>'BIFUbC-natural-gas'!F2</f>
        <v>3223724451418.272</v>
      </c>
      <c r="G2">
        <f>'BIFUbC-natural-gas'!G2</f>
        <v>3248107615854.1182</v>
      </c>
      <c r="H2">
        <f>'BIFUbC-natural-gas'!H2</f>
        <v>3276532147766.7959</v>
      </c>
      <c r="I2">
        <f>'BIFUbC-natural-gas'!I2</f>
        <v>3298598439322.9912</v>
      </c>
      <c r="J2">
        <f>'BIFUbC-natural-gas'!J2</f>
        <v>3312426682120.5889</v>
      </c>
      <c r="K2">
        <f>'BIFUbC-natural-gas'!K2</f>
        <v>3328757659659.085</v>
      </c>
      <c r="L2">
        <f>'BIFUbC-natural-gas'!L2</f>
        <v>3341452716625.772</v>
      </c>
      <c r="M2">
        <f>'BIFUbC-natural-gas'!M2</f>
        <v>3326371201382.0029</v>
      </c>
      <c r="N2">
        <f>'BIFUbC-natural-gas'!N2</f>
        <v>3330705048115.769</v>
      </c>
      <c r="O2">
        <f>'BIFUbC-natural-gas'!O2</f>
        <v>3313149073465.502</v>
      </c>
      <c r="P2">
        <f>'BIFUbC-natural-gas'!P2</f>
        <v>3300886468687.7588</v>
      </c>
      <c r="Q2">
        <f>'BIFUbC-natural-gas'!Q2</f>
        <v>3290761759938.9219</v>
      </c>
      <c r="R2">
        <f>'BIFUbC-natural-gas'!R2</f>
        <v>3282595101386.335</v>
      </c>
      <c r="S2">
        <f>'BIFUbC-natural-gas'!S2</f>
        <v>3282101185438.564</v>
      </c>
      <c r="T2">
        <f>'BIFUbC-natural-gas'!T2</f>
        <v>3283272606473.4419</v>
      </c>
      <c r="U2">
        <f>'BIFUbC-natural-gas'!U2</f>
        <v>3284783431788.3071</v>
      </c>
      <c r="V2">
        <f>'BIFUbC-natural-gas'!V2</f>
        <v>3283986341421.6528</v>
      </c>
      <c r="W2">
        <f>'BIFUbC-natural-gas'!W2</f>
        <v>3279762387476.917</v>
      </c>
      <c r="X2">
        <f>'BIFUbC-natural-gas'!X2</f>
        <v>3279286586459.6968</v>
      </c>
      <c r="Y2">
        <f>'BIFUbC-natural-gas'!Y2</f>
        <v>3280544972530.1768</v>
      </c>
      <c r="Z2">
        <f>'BIFUbC-natural-gas'!Z2</f>
        <v>3283693093449.9561</v>
      </c>
      <c r="AA2">
        <f>'BIFUbC-natural-gas'!AA2</f>
        <v>3288472159722.2422</v>
      </c>
      <c r="AB2">
        <f>'BIFUbC-natural-gas'!AB2</f>
        <v>3294036885906.8491</v>
      </c>
      <c r="AC2">
        <f>'BIFUbC-natural-gas'!AC2</f>
        <v>3300057259412.877</v>
      </c>
      <c r="AD2">
        <f>'BIFUbC-natural-gas'!AD2</f>
        <v>3306941033289.645</v>
      </c>
      <c r="AE2">
        <f>'BIFUbC-natural-gas'!AE2</f>
        <v>3315422062758.7788</v>
      </c>
      <c r="AF2">
        <f>'BIFUbC-natural-gas'!AF2</f>
        <v>3324591860657.4492</v>
      </c>
      <c r="AG2" s="57"/>
    </row>
    <row r="3" spans="1:35" ht="14" customHeight="1" x14ac:dyDescent="0.15">
      <c r="A3" s="48" t="s">
        <v>190</v>
      </c>
      <c r="B3">
        <f>'BIFUbC-natural-gas'!B3</f>
        <v>979550158790.14185</v>
      </c>
      <c r="C3">
        <f>'BIFUbC-natural-gas'!C3</f>
        <v>997255059885.99292</v>
      </c>
      <c r="D3">
        <f>'BIFUbC-natural-gas'!D3</f>
        <v>1014959960981.844</v>
      </c>
      <c r="E3">
        <f>'BIFUbC-natural-gas'!E3</f>
        <v>1023745309495.948</v>
      </c>
      <c r="F3">
        <f>'BIFUbC-natural-gas'!F3</f>
        <v>1038037128585.726</v>
      </c>
      <c r="G3">
        <f>'BIFUbC-natural-gas'!G3</f>
        <v>1053091271072.647</v>
      </c>
      <c r="H3">
        <f>'BIFUbC-natural-gas'!H3</f>
        <v>1057311418389.124</v>
      </c>
      <c r="I3">
        <f>'BIFUbC-natural-gas'!I3</f>
        <v>1059982860799.6071</v>
      </c>
      <c r="J3">
        <f>'BIFUbC-natural-gas'!J3</f>
        <v>1077700296975.161</v>
      </c>
      <c r="K3">
        <f>'BIFUbC-natural-gas'!K3</f>
        <v>1084121058395.082</v>
      </c>
      <c r="L3">
        <f>'BIFUbC-natural-gas'!L3</f>
        <v>1093536778095.9351</v>
      </c>
      <c r="M3">
        <f>'BIFUbC-natural-gas'!M3</f>
        <v>1101656714856.1731</v>
      </c>
      <c r="N3">
        <f>'BIFUbC-natural-gas'!N3</f>
        <v>1114116084395.1509</v>
      </c>
      <c r="O3">
        <f>'BIFUbC-natural-gas'!O3</f>
        <v>1120584141359.802</v>
      </c>
      <c r="P3">
        <f>'BIFUbC-natural-gas'!P3</f>
        <v>1120540290457.428</v>
      </c>
      <c r="Q3">
        <f>'BIFUbC-natural-gas'!Q3</f>
        <v>1119215107428.8811</v>
      </c>
      <c r="R3">
        <f>'BIFUbC-natural-gas'!R3</f>
        <v>1117946591302.3181</v>
      </c>
      <c r="S3">
        <f>'BIFUbC-natural-gas'!S3</f>
        <v>1117431175649.3069</v>
      </c>
      <c r="T3">
        <f>'BIFUbC-natural-gas'!T3</f>
        <v>1123190431206.125</v>
      </c>
      <c r="U3">
        <f>'BIFUbC-natural-gas'!U3</f>
        <v>1128191694929.958</v>
      </c>
      <c r="V3">
        <f>'BIFUbC-natural-gas'!V3</f>
        <v>1137099835293.814</v>
      </c>
      <c r="W3">
        <f>'BIFUbC-natural-gas'!W3</f>
        <v>1142261440086.0911</v>
      </c>
      <c r="X3">
        <f>'BIFUbC-natural-gas'!X3</f>
        <v>1152684829716.8589</v>
      </c>
      <c r="Y3">
        <f>'BIFUbC-natural-gas'!Y3</f>
        <v>1157332615642.4961</v>
      </c>
      <c r="Z3">
        <f>'BIFUbC-natural-gas'!Z3</f>
        <v>1168293421003.2009</v>
      </c>
      <c r="AA3">
        <f>'BIFUbC-natural-gas'!AA3</f>
        <v>1176117109115.9509</v>
      </c>
      <c r="AB3">
        <f>'BIFUbC-natural-gas'!AB3</f>
        <v>1184864609090.5891</v>
      </c>
      <c r="AC3">
        <f>'BIFUbC-natural-gas'!AC3</f>
        <v>1187679783537.7949</v>
      </c>
      <c r="AD3">
        <f>'BIFUbC-natural-gas'!AD3</f>
        <v>1197316304241.1851</v>
      </c>
      <c r="AE3">
        <f>'BIFUbC-natural-gas'!AE3</f>
        <v>1204963952892.248</v>
      </c>
      <c r="AF3">
        <f>'BIFUbC-natural-gas'!AF3</f>
        <v>1213897837296.1609</v>
      </c>
    </row>
    <row r="4" spans="1:35" ht="14" customHeight="1" x14ac:dyDescent="0.15">
      <c r="A4" s="48" t="s">
        <v>136</v>
      </c>
      <c r="B4">
        <f>'BIFUbC-natural-gas'!B4+('E3 Oil + Gas Ext vs. Refi -- NM'!B78*1000000000000)</f>
        <v>372543875055961.75</v>
      </c>
      <c r="C4">
        <f>'BIFUbC-natural-gas'!C4+('E3 Oil + Gas Ext vs. Refi -- NM'!C78*1000000000000)</f>
        <v>363957228191167.38</v>
      </c>
      <c r="D4">
        <f>'BIFUbC-natural-gas'!D4+('E3 Oil + Gas Ext vs. Refi -- NM'!D78*1000000000000)</f>
        <v>376544092926373</v>
      </c>
      <c r="E4">
        <f>'BIFUbC-natural-gas'!E4+('E3 Oil + Gas Ext vs. Refi -- NM'!E78*1000000000000)</f>
        <v>385930717579552.88</v>
      </c>
      <c r="F4">
        <f>'BIFUbC-natural-gas'!F4+('E3 Oil + Gas Ext vs. Refi -- NM'!F78*1000000000000)</f>
        <v>389345545127538.44</v>
      </c>
      <c r="G4">
        <f>'BIFUbC-natural-gas'!G4+('E3 Oil + Gas Ext vs. Refi -- NM'!G78*1000000000000)</f>
        <v>397632076813229.69</v>
      </c>
      <c r="H4">
        <f>'BIFUbC-natural-gas'!H4+('E3 Oil + Gas Ext vs. Refi -- NM'!H78*1000000000000)</f>
        <v>402052826402259.19</v>
      </c>
      <c r="I4">
        <f>'BIFUbC-natural-gas'!I4+('E3 Oil + Gas Ext vs. Refi -- NM'!I78*1000000000000)</f>
        <v>403690373259113.06</v>
      </c>
      <c r="J4">
        <f>'BIFUbC-natural-gas'!J4+('E3 Oil + Gas Ext vs. Refi -- NM'!J78*1000000000000)</f>
        <v>407127098138529</v>
      </c>
      <c r="K4">
        <f>'BIFUbC-natural-gas'!K4+('E3 Oil + Gas Ext vs. Refi -- NM'!K78*1000000000000)</f>
        <v>409902108424725.38</v>
      </c>
      <c r="L4">
        <f>'BIFUbC-natural-gas'!L4+('E3 Oil + Gas Ext vs. Refi -- NM'!L78*1000000000000)</f>
        <v>414846898377443.94</v>
      </c>
      <c r="M4">
        <f>'BIFUbC-natural-gas'!M4+('E3 Oil + Gas Ext vs. Refi -- NM'!M78*1000000000000)</f>
        <v>418896633282554.12</v>
      </c>
      <c r="N4">
        <f>'BIFUbC-natural-gas'!N4+('E3 Oil + Gas Ext vs. Refi -- NM'!N78*1000000000000)</f>
        <v>422416501502047.12</v>
      </c>
      <c r="O4">
        <f>'BIFUbC-natural-gas'!O4+('E3 Oil + Gas Ext vs. Refi -- NM'!O78*1000000000000)</f>
        <v>427938201643738.5</v>
      </c>
      <c r="P4">
        <f>'BIFUbC-natural-gas'!P4+('E3 Oil + Gas Ext vs. Refi -- NM'!P78*1000000000000)</f>
        <v>431497720213444.19</v>
      </c>
      <c r="Q4">
        <f>'BIFUbC-natural-gas'!Q4+('E3 Oil + Gas Ext vs. Refi -- NM'!Q78*1000000000000)</f>
        <v>431674554625735.44</v>
      </c>
      <c r="R4">
        <f>'BIFUbC-natural-gas'!R4+('E3 Oil + Gas Ext vs. Refi -- NM'!R78*1000000000000)</f>
        <v>431738266993682</v>
      </c>
      <c r="S4">
        <f>'BIFUbC-natural-gas'!S4+('E3 Oil + Gas Ext vs. Refi -- NM'!S78*1000000000000)</f>
        <v>433042576967816.75</v>
      </c>
      <c r="T4">
        <f>'BIFUbC-natural-gas'!T4+('E3 Oil + Gas Ext vs. Refi -- NM'!T78*1000000000000)</f>
        <v>434478837293208.06</v>
      </c>
      <c r="U4">
        <f>'BIFUbC-natural-gas'!U4+('E3 Oil + Gas Ext vs. Refi -- NM'!U78*1000000000000)</f>
        <v>437406269920382.38</v>
      </c>
      <c r="V4">
        <f>'BIFUbC-natural-gas'!V4+('E3 Oil + Gas Ext vs. Refi -- NM'!V78*1000000000000)</f>
        <v>440810759538896</v>
      </c>
      <c r="W4">
        <f>'BIFUbC-natural-gas'!W4+('E3 Oil + Gas Ext vs. Refi -- NM'!W78*1000000000000)</f>
        <v>443192711856585.75</v>
      </c>
      <c r="X4">
        <f>'BIFUbC-natural-gas'!X4+('E3 Oil + Gas Ext vs. Refi -- NM'!X78*1000000000000)</f>
        <v>447854274445410.5</v>
      </c>
      <c r="Y4">
        <f>'BIFUbC-natural-gas'!Y4+('E3 Oil + Gas Ext vs. Refi -- NM'!Y78*1000000000000)</f>
        <v>454059603460514.81</v>
      </c>
      <c r="Z4">
        <f>'BIFUbC-natural-gas'!Z4+('E3 Oil + Gas Ext vs. Refi -- NM'!Z78*1000000000000)</f>
        <v>457750621446625.62</v>
      </c>
      <c r="AA4">
        <f>'BIFUbC-natural-gas'!AA4+('E3 Oil + Gas Ext vs. Refi -- NM'!AA78*1000000000000)</f>
        <v>458330571379574.5</v>
      </c>
      <c r="AB4">
        <f>'BIFUbC-natural-gas'!AB4+('E3 Oil + Gas Ext vs. Refi -- NM'!AB78*1000000000000)</f>
        <v>461864431738573.69</v>
      </c>
      <c r="AC4">
        <f>'BIFUbC-natural-gas'!AC4+('E3 Oil + Gas Ext vs. Refi -- NM'!AC78*1000000000000)</f>
        <v>463421959932120.31</v>
      </c>
      <c r="AD4">
        <f>'BIFUbC-natural-gas'!AD4+('E3 Oil + Gas Ext vs. Refi -- NM'!AD78*1000000000000)</f>
        <v>465736656959471.38</v>
      </c>
      <c r="AE4">
        <f>'BIFUbC-natural-gas'!AE4+('E3 Oil + Gas Ext vs. Refi -- NM'!AE78*1000000000000)</f>
        <v>466545509335596.5</v>
      </c>
      <c r="AF4">
        <f>'BIFUbC-natural-gas'!AF4+('E3 Oil + Gas Ext vs. Refi -- NM'!AF78*1000000000000)</f>
        <v>467608663519730.56</v>
      </c>
    </row>
    <row r="5" spans="1:35" ht="14" customHeight="1" x14ac:dyDescent="0.15">
      <c r="A5" s="48" t="s">
        <v>191</v>
      </c>
      <c r="B5">
        <f>'BIFUbC-natural-gas'!B5</f>
        <v>1849410797307.0559</v>
      </c>
      <c r="C5">
        <f>'BIFUbC-natural-gas'!C5</f>
        <v>1882838013828.937</v>
      </c>
      <c r="D5">
        <f>'BIFUbC-natural-gas'!D5</f>
        <v>1916265230350.8169</v>
      </c>
      <c r="E5">
        <f>'BIFUbC-natural-gas'!E5</f>
        <v>1932852148595.165</v>
      </c>
      <c r="F5">
        <f>'BIFUbC-natural-gas'!F5</f>
        <v>1959835396263.094</v>
      </c>
      <c r="G5">
        <f>'BIFUbC-natural-gas'!G5</f>
        <v>1988257926145.4829</v>
      </c>
      <c r="H5">
        <f>'BIFUbC-natural-gas'!H5</f>
        <v>1996225650864.1001</v>
      </c>
      <c r="I5">
        <f>'BIFUbC-natural-gas'!I5</f>
        <v>2001269388945.2959</v>
      </c>
      <c r="J5">
        <f>'BIFUbC-natural-gas'!J5</f>
        <v>2034720271954.8391</v>
      </c>
      <c r="K5">
        <f>'BIFUbC-natural-gas'!K5</f>
        <v>2046842801250.9409</v>
      </c>
      <c r="L5">
        <f>'BIFUbC-natural-gas'!L5</f>
        <v>2064619873229.248</v>
      </c>
      <c r="M5">
        <f>'BIFUbC-natural-gas'!M5</f>
        <v>2079950480429.988</v>
      </c>
      <c r="N5">
        <f>'BIFUbC-natural-gas'!N5</f>
        <v>2103474025749.49</v>
      </c>
      <c r="O5">
        <f>'BIFUbC-natural-gas'!O5</f>
        <v>2115685850004.4089</v>
      </c>
      <c r="P5">
        <f>'BIFUbC-natural-gas'!P5</f>
        <v>2115603058601.0339</v>
      </c>
      <c r="Q5">
        <f>'BIFUbC-natural-gas'!Q5</f>
        <v>2113101085854.248</v>
      </c>
      <c r="R5">
        <f>'BIFUbC-natural-gas'!R5</f>
        <v>2110706101381.0481</v>
      </c>
      <c r="S5">
        <f>'BIFUbC-natural-gas'!S5</f>
        <v>2109732986053.3379</v>
      </c>
      <c r="T5">
        <f>'BIFUbC-natural-gas'!T5</f>
        <v>2120606578707.73</v>
      </c>
      <c r="U5">
        <f>'BIFUbC-natural-gas'!U5</f>
        <v>2130049067229.666</v>
      </c>
      <c r="V5">
        <f>'BIFUbC-natural-gas'!V5</f>
        <v>2146867819005.676</v>
      </c>
      <c r="W5">
        <f>'BIFUbC-natural-gas'!W5</f>
        <v>2156613034754.5649</v>
      </c>
      <c r="X5">
        <f>'BIFUbC-natural-gas'!X5</f>
        <v>2176292608234.998</v>
      </c>
      <c r="Y5">
        <f>'BIFUbC-natural-gas'!Y5</f>
        <v>2185067723421.6079</v>
      </c>
      <c r="Z5">
        <f>'BIFUbC-natural-gas'!Z5</f>
        <v>2205761948826.3652</v>
      </c>
      <c r="AA5">
        <f>'BIFUbC-natural-gas'!AA5</f>
        <v>2220533232502.4888</v>
      </c>
      <c r="AB5">
        <f>'BIFUbC-natural-gas'!AB5</f>
        <v>2237048691927.7852</v>
      </c>
      <c r="AC5">
        <f>'BIFUbC-natural-gas'!AC5</f>
        <v>2242363799043.2759</v>
      </c>
      <c r="AD5">
        <f>'BIFUbC-natural-gas'!AD5</f>
        <v>2260557747844.564</v>
      </c>
      <c r="AE5">
        <f>'BIFUbC-natural-gas'!AE5</f>
        <v>2274996665405.208</v>
      </c>
      <c r="AF5">
        <f>'BIFUbC-natural-gas'!AF5</f>
        <v>2291864022457.0381</v>
      </c>
    </row>
    <row r="6" spans="1:35" ht="14" customHeight="1" x14ac:dyDescent="0.15">
      <c r="A6" s="48" t="s">
        <v>192</v>
      </c>
      <c r="B6">
        <f>'BIFUbC-natural-gas'!B6</f>
        <v>21845679787949.77</v>
      </c>
      <c r="C6">
        <f>'BIFUbC-natural-gas'!C6</f>
        <v>22092027447396.109</v>
      </c>
      <c r="D6">
        <f>'BIFUbC-natural-gas'!D6</f>
        <v>22338375106842.461</v>
      </c>
      <c r="E6">
        <f>'BIFUbC-natural-gas'!E6</f>
        <v>22412864907721.82</v>
      </c>
      <c r="F6">
        <f>'BIFUbC-natural-gas'!F6</f>
        <v>22452017563864.219</v>
      </c>
      <c r="G6">
        <f>'BIFUbC-natural-gas'!G6</f>
        <v>22414938226866.82</v>
      </c>
      <c r="H6">
        <f>'BIFUbC-natural-gas'!H6</f>
        <v>22242636374063.961</v>
      </c>
      <c r="I6">
        <f>'BIFUbC-natural-gas'!I6</f>
        <v>21911330609471.539</v>
      </c>
      <c r="J6">
        <f>'BIFUbC-natural-gas'!J6</f>
        <v>21551662202715.84</v>
      </c>
      <c r="K6">
        <f>'BIFUbC-natural-gas'!K6</f>
        <v>21188357010460.211</v>
      </c>
      <c r="L6">
        <f>'BIFUbC-natural-gas'!L6</f>
        <v>20820812919370.422</v>
      </c>
      <c r="M6">
        <f>'BIFUbC-natural-gas'!M6</f>
        <v>20415275116234.199</v>
      </c>
      <c r="N6">
        <f>'BIFUbC-natural-gas'!N6</f>
        <v>20094887322025.461</v>
      </c>
      <c r="O6">
        <f>'BIFUbC-natural-gas'!O6</f>
        <v>19755005981466.66</v>
      </c>
      <c r="P6">
        <f>'BIFUbC-natural-gas'!P6</f>
        <v>19459067447241.391</v>
      </c>
      <c r="Q6">
        <f>'BIFUbC-natural-gas'!Q6</f>
        <v>19199128311522.199</v>
      </c>
      <c r="R6">
        <f>'BIFUbC-natural-gas'!R6</f>
        <v>18976768963831.02</v>
      </c>
      <c r="S6">
        <f>'BIFUbC-natural-gas'!S6</f>
        <v>18777451571451.211</v>
      </c>
      <c r="T6">
        <f>'BIFUbC-natural-gas'!T6</f>
        <v>18598997392230.398</v>
      </c>
      <c r="U6">
        <f>'BIFUbC-natural-gas'!U6</f>
        <v>18576459679478.859</v>
      </c>
      <c r="V6">
        <f>'BIFUbC-natural-gas'!V6</f>
        <v>18579898935554.461</v>
      </c>
      <c r="W6">
        <f>'BIFUbC-natural-gas'!W6</f>
        <v>18597159240372.91</v>
      </c>
      <c r="X6">
        <f>'BIFUbC-natural-gas'!X6</f>
        <v>18640097353115.988</v>
      </c>
      <c r="Y6">
        <f>'BIFUbC-natural-gas'!Y6</f>
        <v>18676266075768.129</v>
      </c>
      <c r="Z6">
        <f>'BIFUbC-natural-gas'!Z6</f>
        <v>18728654652137.012</v>
      </c>
      <c r="AA6">
        <f>'BIFUbC-natural-gas'!AA6</f>
        <v>18774021717135.039</v>
      </c>
      <c r="AB6">
        <f>'BIFUbC-natural-gas'!AB6</f>
        <v>18814850753221.859</v>
      </c>
      <c r="AC6">
        <f>'BIFUbC-natural-gas'!AC6</f>
        <v>18857267700238.148</v>
      </c>
      <c r="AD6">
        <f>'BIFUbC-natural-gas'!AD6</f>
        <v>18901460747499.691</v>
      </c>
      <c r="AE6">
        <f>'BIFUbC-natural-gas'!AE6</f>
        <v>18954387412762.34</v>
      </c>
      <c r="AF6">
        <f>'BIFUbC-natural-gas'!AF6</f>
        <v>18998068696056.512</v>
      </c>
    </row>
    <row r="7" spans="1:35" ht="14" customHeight="1" x14ac:dyDescent="0.15">
      <c r="A7" s="48" t="s">
        <v>193</v>
      </c>
      <c r="B7">
        <f>'BIFUbC-natural-gas'!B7</f>
        <v>42415846143.687881</v>
      </c>
      <c r="C7">
        <f>'BIFUbC-natural-gas'!C7</f>
        <v>42770580013.245079</v>
      </c>
      <c r="D7">
        <f>'BIFUbC-natural-gas'!D7</f>
        <v>43125313882.802277</v>
      </c>
      <c r="E7">
        <f>'BIFUbC-natural-gas'!E7</f>
        <v>43792448986.68261</v>
      </c>
      <c r="F7">
        <f>'BIFUbC-natural-gas'!F7</f>
        <v>44929263076.237938</v>
      </c>
      <c r="G7">
        <f>'BIFUbC-natural-gas'!G7</f>
        <v>45483742559.355751</v>
      </c>
      <c r="H7">
        <f>'BIFUbC-natural-gas'!H7</f>
        <v>45897554836.464691</v>
      </c>
      <c r="I7">
        <f>'BIFUbC-natural-gas'!I7</f>
        <v>46249678761.239616</v>
      </c>
      <c r="J7">
        <f>'BIFUbC-natural-gas'!J7</f>
        <v>46422124831.330856</v>
      </c>
      <c r="K7">
        <f>'BIFUbC-natural-gas'!K7</f>
        <v>46743345833.79406</v>
      </c>
      <c r="L7">
        <f>'BIFUbC-natural-gas'!L7</f>
        <v>47110431590.735123</v>
      </c>
      <c r="M7">
        <f>'BIFUbC-natural-gas'!M7</f>
        <v>47331441529.383614</v>
      </c>
      <c r="N7">
        <f>'BIFUbC-natural-gas'!N7</f>
        <v>47783790752.39164</v>
      </c>
      <c r="O7">
        <f>'BIFUbC-natural-gas'!O7</f>
        <v>48182968705.632843</v>
      </c>
      <c r="P7">
        <f>'BIFUbC-natural-gas'!P7</f>
        <v>48675955734.68277</v>
      </c>
      <c r="Q7">
        <f>'BIFUbC-natural-gas'!Q7</f>
        <v>49180479234.792938</v>
      </c>
      <c r="R7">
        <f>'BIFUbC-natural-gas'!R7</f>
        <v>49667947218.141144</v>
      </c>
      <c r="S7">
        <f>'BIFUbC-natural-gas'!S7</f>
        <v>50221062997.307541</v>
      </c>
      <c r="T7">
        <f>'BIFUbC-natural-gas'!T7</f>
        <v>50852000500.277298</v>
      </c>
      <c r="U7">
        <f>'BIFUbC-natural-gas'!U7</f>
        <v>51465942982.763222</v>
      </c>
      <c r="V7">
        <f>'BIFUbC-natural-gas'!V7</f>
        <v>52158526076.474052</v>
      </c>
      <c r="W7">
        <f>'BIFUbC-natural-gas'!W7</f>
        <v>52852569073.135963</v>
      </c>
      <c r="X7">
        <f>'BIFUbC-natural-gas'!X7</f>
        <v>53668322355.772667</v>
      </c>
      <c r="Y7">
        <f>'BIFUbC-natural-gas'!Y7</f>
        <v>54485820404.741493</v>
      </c>
      <c r="Z7">
        <f>'BIFUbC-natural-gas'!Z7</f>
        <v>55364291059.81826</v>
      </c>
      <c r="AA7">
        <f>'BIFUbC-natural-gas'!AA7</f>
        <v>56203872292.127609</v>
      </c>
      <c r="AB7">
        <f>'BIFUbC-natural-gas'!AB7</f>
        <v>57114011436.206497</v>
      </c>
      <c r="AC7">
        <f>'BIFUbC-natural-gas'!AC7</f>
        <v>57963665736.358192</v>
      </c>
      <c r="AD7">
        <f>'BIFUbC-natural-gas'!AD7</f>
        <v>58663637193.263687</v>
      </c>
      <c r="AE7">
        <f>'BIFUbC-natural-gas'!AE7</f>
        <v>59379677908.418053</v>
      </c>
      <c r="AF7">
        <f>'BIFUbC-natural-gas'!AF7</f>
        <v>60121390980.505814</v>
      </c>
    </row>
    <row r="8" spans="1:35" ht="14" customHeight="1" x14ac:dyDescent="0.15">
      <c r="A8" s="48" t="s">
        <v>194</v>
      </c>
      <c r="B8">
        <f>'BIFUbC-natural-gas'!B8</f>
        <v>964523253287.95544</v>
      </c>
      <c r="C8">
        <f>'BIFUbC-natural-gas'!C8</f>
        <v>954710878774.27856</v>
      </c>
      <c r="D8">
        <f>'BIFUbC-natural-gas'!D8</f>
        <v>944898504260.60168</v>
      </c>
      <c r="E8">
        <f>'BIFUbC-natural-gas'!E8</f>
        <v>897614021288.78784</v>
      </c>
      <c r="F8">
        <f>'BIFUbC-natural-gas'!F8</f>
        <v>909049539383.07898</v>
      </c>
      <c r="G8">
        <f>'BIFUbC-natural-gas'!G8</f>
        <v>928518225014.25415</v>
      </c>
      <c r="H8">
        <f>'BIFUbC-natural-gas'!H8</f>
        <v>919127557059.51892</v>
      </c>
      <c r="I8">
        <f>'BIFUbC-natural-gas'!I8</f>
        <v>903079247093.22852</v>
      </c>
      <c r="J8">
        <f>'BIFUbC-natural-gas'!J8</f>
        <v>891517239335.46667</v>
      </c>
      <c r="K8">
        <f>'BIFUbC-natural-gas'!K8</f>
        <v>895155733670.30151</v>
      </c>
      <c r="L8">
        <f>'BIFUbC-natural-gas'!L8</f>
        <v>900477568175.20422</v>
      </c>
      <c r="M8">
        <f>'BIFUbC-natural-gas'!M8</f>
        <v>898276043338.84937</v>
      </c>
      <c r="N8">
        <f>'BIFUbC-natural-gas'!N8</f>
        <v>898233434033.45605</v>
      </c>
      <c r="O8">
        <f>'BIFUbC-natural-gas'!O8</f>
        <v>895641915923.03821</v>
      </c>
      <c r="P8">
        <f>'BIFUbC-natural-gas'!P8</f>
        <v>893918560344.80359</v>
      </c>
      <c r="Q8">
        <f>'BIFUbC-natural-gas'!Q8</f>
        <v>893494962058.26697</v>
      </c>
      <c r="R8">
        <f>'BIFUbC-natural-gas'!R8</f>
        <v>894935516752.27649</v>
      </c>
      <c r="S8">
        <f>'BIFUbC-natural-gas'!S8</f>
        <v>899157324051.90979</v>
      </c>
      <c r="T8">
        <f>'BIFUbC-natural-gas'!T8</f>
        <v>904891026480.09619</v>
      </c>
      <c r="U8">
        <f>'BIFUbC-natural-gas'!U8</f>
        <v>908834824170.63586</v>
      </c>
      <c r="V8">
        <f>'BIFUbC-natural-gas'!V8</f>
        <v>911328715919.84045</v>
      </c>
      <c r="W8">
        <f>'BIFUbC-natural-gas'!W8</f>
        <v>917561702260.00244</v>
      </c>
      <c r="X8">
        <f>'BIFUbC-natural-gas'!X8</f>
        <v>924389963231.15308</v>
      </c>
      <c r="Y8">
        <f>'BIFUbC-natural-gas'!Y8</f>
        <v>928354809488.99438</v>
      </c>
      <c r="Z8">
        <f>'BIFUbC-natural-gas'!Z8</f>
        <v>934219792855.78308</v>
      </c>
      <c r="AA8">
        <f>'BIFUbC-natural-gas'!AA8</f>
        <v>938648186721.77441</v>
      </c>
      <c r="AB8">
        <f>'BIFUbC-natural-gas'!AB8</f>
        <v>945377813511.77051</v>
      </c>
      <c r="AC8">
        <f>'BIFUbC-natural-gas'!AC8</f>
        <v>950293067017.67236</v>
      </c>
      <c r="AD8">
        <f>'BIFUbC-natural-gas'!AD8</f>
        <v>951951327340.67249</v>
      </c>
      <c r="AE8">
        <f>'BIFUbC-natural-gas'!AE8</f>
        <v>956832860182.63196</v>
      </c>
      <c r="AF8">
        <f>'BIFUbC-natural-gas'!AF8</f>
        <v>967175587549.26611</v>
      </c>
    </row>
    <row r="9" spans="1:35" ht="14" customHeight="1" x14ac:dyDescent="0.15">
      <c r="A9" s="48" t="s">
        <v>195</v>
      </c>
      <c r="B9">
        <f>'BIFUbC-natural-gas'!B9</f>
        <v>4751993209017.7627</v>
      </c>
      <c r="C9">
        <f>'BIFUbC-natural-gas'!C9</f>
        <v>4820411689801.3076</v>
      </c>
      <c r="D9">
        <f>'BIFUbC-natural-gas'!D9</f>
        <v>4888830170584.8535</v>
      </c>
      <c r="E9">
        <f>'BIFUbC-natural-gas'!E9</f>
        <v>4919659908121.0215</v>
      </c>
      <c r="F9">
        <f>'BIFUbC-natural-gas'!F9</f>
        <v>4921092811623.5244</v>
      </c>
      <c r="G9">
        <f>'BIFUbC-natural-gas'!G9</f>
        <v>4803192248842.1191</v>
      </c>
      <c r="H9">
        <f>'BIFUbC-natural-gas'!H9</f>
        <v>4744428570379.9209</v>
      </c>
      <c r="I9">
        <f>'BIFUbC-natural-gas'!I9</f>
        <v>4663534443504.5986</v>
      </c>
      <c r="J9">
        <f>'BIFUbC-natural-gas'!J9</f>
        <v>4592336207504.502</v>
      </c>
      <c r="K9">
        <f>'BIFUbC-natural-gas'!K9</f>
        <v>4525291967981.1738</v>
      </c>
      <c r="L9">
        <f>'BIFUbC-natural-gas'!L9</f>
        <v>4452355842409.5713</v>
      </c>
      <c r="M9">
        <f>'BIFUbC-natural-gas'!M9</f>
        <v>4391415931536.915</v>
      </c>
      <c r="N9">
        <f>'BIFUbC-natural-gas'!N9</f>
        <v>4331394578301.4258</v>
      </c>
      <c r="O9">
        <f>'BIFUbC-natural-gas'!O9</f>
        <v>4259928587044.0039</v>
      </c>
      <c r="P9">
        <f>'BIFUbC-natural-gas'!P9</f>
        <v>4199542293936.9932</v>
      </c>
      <c r="Q9">
        <f>'BIFUbC-natural-gas'!Q9</f>
        <v>4144703603501.2041</v>
      </c>
      <c r="R9">
        <f>'BIFUbC-natural-gas'!R9</f>
        <v>4090854053410.6182</v>
      </c>
      <c r="S9">
        <f>'BIFUbC-natural-gas'!S9</f>
        <v>4043005439398.145</v>
      </c>
      <c r="T9">
        <f>'BIFUbC-natural-gas'!T9</f>
        <v>4004529394271.2212</v>
      </c>
      <c r="U9">
        <f>'BIFUbC-natural-gas'!U9</f>
        <v>3964291161301.9292</v>
      </c>
      <c r="V9">
        <f>'BIFUbC-natural-gas'!V9</f>
        <v>3926090637732.2192</v>
      </c>
      <c r="W9">
        <f>'BIFUbC-natural-gas'!W9</f>
        <v>3904264133670.665</v>
      </c>
      <c r="X9">
        <f>'BIFUbC-natural-gas'!X9</f>
        <v>3892011537913.6831</v>
      </c>
      <c r="Y9">
        <f>'BIFUbC-natural-gas'!Y9</f>
        <v>3879545186820.9541</v>
      </c>
      <c r="Z9">
        <f>'BIFUbC-natural-gas'!Z9</f>
        <v>3863139382227.2139</v>
      </c>
      <c r="AA9">
        <f>'BIFUbC-natural-gas'!AA9</f>
        <v>3841405142147.103</v>
      </c>
      <c r="AB9">
        <f>'BIFUbC-natural-gas'!AB9</f>
        <v>3832441460057.9609</v>
      </c>
      <c r="AC9">
        <f>'BIFUbC-natural-gas'!AC9</f>
        <v>3816633990856.2671</v>
      </c>
      <c r="AD9">
        <f>'BIFUbC-natural-gas'!AD9</f>
        <v>3794510775180.4429</v>
      </c>
      <c r="AE9">
        <f>'BIFUbC-natural-gas'!AE9</f>
        <v>3784677369134.7852</v>
      </c>
      <c r="AF9">
        <f>'BIFUbC-natural-gas'!AF9</f>
        <v>3786784856663.897</v>
      </c>
      <c r="AG9" s="57"/>
    </row>
    <row r="10" spans="1:35" ht="14" customHeight="1" x14ac:dyDescent="0.15">
      <c r="A10" s="48" t="s">
        <v>137</v>
      </c>
      <c r="B10">
        <f>'BIFUbC-natural-gas'!B10+('E3 Oil + Gas Ext vs. Refi -- NM'!B79*1000000000000)</f>
        <v>63665974553870.266</v>
      </c>
      <c r="C10">
        <f>'BIFUbC-natural-gas'!C10+('E3 Oil + Gas Ext vs. Refi -- NM'!C79*1000000000000)</f>
        <v>67263476386428.695</v>
      </c>
      <c r="D10">
        <f>'BIFUbC-natural-gas'!D10+('E3 Oil + Gas Ext vs. Refi -- NM'!D79*1000000000000)</f>
        <v>59017125898987.117</v>
      </c>
      <c r="E10">
        <f>'BIFUbC-natural-gas'!E10+('E3 Oil + Gas Ext vs. Refi -- NM'!E79*1000000000000)</f>
        <v>59963661164069.828</v>
      </c>
      <c r="F10">
        <f>'BIFUbC-natural-gas'!F10+('E3 Oil + Gas Ext vs. Refi -- NM'!F79*1000000000000)</f>
        <v>59764833965254.688</v>
      </c>
      <c r="G10">
        <f>'BIFUbC-natural-gas'!G10+('E3 Oil + Gas Ext vs. Refi -- NM'!G79*1000000000000)</f>
        <v>59682071359160.234</v>
      </c>
      <c r="H10">
        <f>'BIFUbC-natural-gas'!H10+('E3 Oil + Gas Ext vs. Refi -- NM'!H79*1000000000000)</f>
        <v>60573885724358.992</v>
      </c>
      <c r="I10">
        <f>'BIFUbC-natural-gas'!I10+('E3 Oil + Gas Ext vs. Refi -- NM'!I79*1000000000000)</f>
        <v>60076861957879.07</v>
      </c>
      <c r="J10">
        <f>'BIFUbC-natural-gas'!J10+('E3 Oil + Gas Ext vs. Refi -- NM'!J79*1000000000000)</f>
        <v>60453267707327.047</v>
      </c>
      <c r="K10">
        <f>'BIFUbC-natural-gas'!K10+('E3 Oil + Gas Ext vs. Refi -- NM'!K79*1000000000000)</f>
        <v>61144868135109.422</v>
      </c>
      <c r="L10">
        <f>'BIFUbC-natural-gas'!L10+('E3 Oil + Gas Ext vs. Refi -- NM'!L79*1000000000000)</f>
        <v>59861049549529.586</v>
      </c>
      <c r="M10">
        <f>'BIFUbC-natural-gas'!M10+('E3 Oil + Gas Ext vs. Refi -- NM'!M79*1000000000000)</f>
        <v>60092747524122.516</v>
      </c>
      <c r="N10">
        <f>'BIFUbC-natural-gas'!N10+('E3 Oil + Gas Ext vs. Refi -- NM'!N79*1000000000000)</f>
        <v>60046290274264.281</v>
      </c>
      <c r="O10">
        <f>'BIFUbC-natural-gas'!O10+('E3 Oil + Gas Ext vs. Refi -- NM'!O79*1000000000000)</f>
        <v>60377540896114.891</v>
      </c>
      <c r="P10">
        <f>'BIFUbC-natural-gas'!P10+('E3 Oil + Gas Ext vs. Refi -- NM'!P79*1000000000000)</f>
        <v>61259704468794.203</v>
      </c>
      <c r="Q10">
        <f>'BIFUbC-natural-gas'!Q10+('E3 Oil + Gas Ext vs. Refi -- NM'!Q79*1000000000000)</f>
        <v>61729728370760.203</v>
      </c>
      <c r="R10">
        <f>'BIFUbC-natural-gas'!R10+('E3 Oil + Gas Ext vs. Refi -- NM'!R79*1000000000000)</f>
        <v>62802767883184.828</v>
      </c>
      <c r="S10">
        <f>'BIFUbC-natural-gas'!S10+('E3 Oil + Gas Ext vs. Refi -- NM'!S79*1000000000000)</f>
        <v>63614383931985.836</v>
      </c>
      <c r="T10">
        <f>'BIFUbC-natural-gas'!T10+('E3 Oil + Gas Ext vs. Refi -- NM'!T79*1000000000000)</f>
        <v>64218801406141.797</v>
      </c>
      <c r="U10">
        <f>'BIFUbC-natural-gas'!U10+('E3 Oil + Gas Ext vs. Refi -- NM'!U79*1000000000000)</f>
        <v>65949316741790.062</v>
      </c>
      <c r="V10">
        <f>'BIFUbC-natural-gas'!V10+('E3 Oil + Gas Ext vs. Refi -- NM'!V79*1000000000000)</f>
        <v>65834548499881.281</v>
      </c>
      <c r="W10">
        <f>'BIFUbC-natural-gas'!W10+('E3 Oil + Gas Ext vs. Refi -- NM'!W79*1000000000000)</f>
        <v>66102142387865.109</v>
      </c>
      <c r="X10">
        <f>'BIFUbC-natural-gas'!X10+('E3 Oil + Gas Ext vs. Refi -- NM'!X79*1000000000000)</f>
        <v>66855038049294.805</v>
      </c>
      <c r="Y10">
        <f>'BIFUbC-natural-gas'!Y10+('E3 Oil + Gas Ext vs. Refi -- NM'!Y79*1000000000000)</f>
        <v>67689628355500.656</v>
      </c>
      <c r="Z10">
        <f>'BIFUbC-natural-gas'!Z10+('E3 Oil + Gas Ext vs. Refi -- NM'!Z79*1000000000000)</f>
        <v>68115787372181.578</v>
      </c>
      <c r="AA10">
        <f>'BIFUbC-natural-gas'!AA10+('E3 Oil + Gas Ext vs. Refi -- NM'!AA79*1000000000000)</f>
        <v>67784427697505.648</v>
      </c>
      <c r="AB10">
        <f>'BIFUbC-natural-gas'!AB10+('E3 Oil + Gas Ext vs. Refi -- NM'!AB79*1000000000000)</f>
        <v>69090869299896.828</v>
      </c>
      <c r="AC10">
        <f>'BIFUbC-natural-gas'!AC10+('E3 Oil + Gas Ext vs. Refi -- NM'!AC79*1000000000000)</f>
        <v>70097581007553.828</v>
      </c>
      <c r="AD10">
        <f>'BIFUbC-natural-gas'!AD10+('E3 Oil + Gas Ext vs. Refi -- NM'!AD79*1000000000000)</f>
        <v>70803731848505.031</v>
      </c>
      <c r="AE10">
        <f>'BIFUbC-natural-gas'!AE10+('E3 Oil + Gas Ext vs. Refi -- NM'!AE79*1000000000000)</f>
        <v>71392595166238.297</v>
      </c>
      <c r="AF10">
        <f>'BIFUbC-natural-gas'!AF10+('E3 Oil + Gas Ext vs. Refi -- NM'!AF79*1000000000000)</f>
        <v>72364285376044.516</v>
      </c>
    </row>
    <row r="11" spans="1:35" ht="14" customHeight="1" x14ac:dyDescent="0.15">
      <c r="A11" s="48" t="s">
        <v>196</v>
      </c>
      <c r="B11">
        <f>'BIFUbC-natural-gas'!B11</f>
        <v>6301594606003.2881</v>
      </c>
      <c r="C11">
        <f>'BIFUbC-natural-gas'!C11</f>
        <v>6401855381215.915</v>
      </c>
      <c r="D11">
        <f>'BIFUbC-natural-gas'!D11</f>
        <v>6502116156428.5439</v>
      </c>
      <c r="E11">
        <f>'BIFUbC-natural-gas'!E11</f>
        <v>6689818072917.3281</v>
      </c>
      <c r="F11">
        <f>'BIFUbC-natural-gas'!F11</f>
        <v>6900868562829.1357</v>
      </c>
      <c r="G11">
        <f>'BIFUbC-natural-gas'!G11</f>
        <v>7095897874279.0977</v>
      </c>
      <c r="H11">
        <f>'BIFUbC-natural-gas'!H11</f>
        <v>7290736833895.9639</v>
      </c>
      <c r="I11">
        <f>'BIFUbC-natural-gas'!I11</f>
        <v>7422661381700.9873</v>
      </c>
      <c r="J11">
        <f>'BIFUbC-natural-gas'!J11</f>
        <v>7511392443788.627</v>
      </c>
      <c r="K11">
        <f>'BIFUbC-natural-gas'!K11</f>
        <v>7602709586968.2754</v>
      </c>
      <c r="L11">
        <f>'BIFUbC-natural-gas'!L11</f>
        <v>7685964622890.2812</v>
      </c>
      <c r="M11">
        <f>'BIFUbC-natural-gas'!M11</f>
        <v>7787703925412.875</v>
      </c>
      <c r="N11">
        <f>'BIFUbC-natural-gas'!N11</f>
        <v>7924641720028.9561</v>
      </c>
      <c r="O11">
        <f>'BIFUbC-natural-gas'!O11</f>
        <v>8027951482398.6445</v>
      </c>
      <c r="P11">
        <f>'BIFUbC-natural-gas'!P11</f>
        <v>8128993495132.9951</v>
      </c>
      <c r="Q11">
        <f>'BIFUbC-natural-gas'!Q11</f>
        <v>8229700460846.5488</v>
      </c>
      <c r="R11">
        <f>'BIFUbC-natural-gas'!R11</f>
        <v>8329394300694.0586</v>
      </c>
      <c r="S11">
        <f>'BIFUbC-natural-gas'!S11</f>
        <v>8448475014905.582</v>
      </c>
      <c r="T11">
        <f>'BIFUbC-natural-gas'!T11</f>
        <v>8571037430502.9434</v>
      </c>
      <c r="U11">
        <f>'BIFUbC-natural-gas'!U11</f>
        <v>8658120945769.124</v>
      </c>
      <c r="V11">
        <f>'BIFUbC-natural-gas'!V11</f>
        <v>8768059319354.3701</v>
      </c>
      <c r="W11">
        <f>'BIFUbC-natural-gas'!W11</f>
        <v>8903606775107.4414</v>
      </c>
      <c r="X11">
        <f>'BIFUbC-natural-gas'!X11</f>
        <v>9034727508445.2793</v>
      </c>
      <c r="Y11">
        <f>'BIFUbC-natural-gas'!Y11</f>
        <v>9172402007982.2324</v>
      </c>
      <c r="Z11">
        <f>'BIFUbC-natural-gas'!Z11</f>
        <v>9288815560703.6953</v>
      </c>
      <c r="AA11">
        <f>'BIFUbC-natural-gas'!AA11</f>
        <v>9397030792406.7734</v>
      </c>
      <c r="AB11">
        <f>'BIFUbC-natural-gas'!AB11</f>
        <v>9523310421245.1465</v>
      </c>
      <c r="AC11">
        <f>'BIFUbC-natural-gas'!AC11</f>
        <v>9603947694368.9316</v>
      </c>
      <c r="AD11">
        <f>'BIFUbC-natural-gas'!AD11</f>
        <v>9633857765373.7676</v>
      </c>
      <c r="AE11">
        <f>'BIFUbC-natural-gas'!AE11</f>
        <v>9751982982460.8125</v>
      </c>
      <c r="AF11">
        <f>'BIFUbC-natural-gas'!AF11</f>
        <v>9945297637543.0059</v>
      </c>
    </row>
    <row r="12" spans="1:35" ht="14" customHeight="1" x14ac:dyDescent="0.15">
      <c r="A12" s="48" t="s">
        <v>197</v>
      </c>
      <c r="B12">
        <f>'BIFUbC-natural-gas'!B12</f>
        <v>0</v>
      </c>
      <c r="C12">
        <f>'BIFUbC-natural-gas'!C12</f>
        <v>0</v>
      </c>
      <c r="D12">
        <f>'BIFUbC-natural-gas'!D12</f>
        <v>0</v>
      </c>
      <c r="E12">
        <f>'BIFUbC-natural-gas'!E12</f>
        <v>0</v>
      </c>
      <c r="F12">
        <f>'BIFUbC-natural-gas'!F12</f>
        <v>0</v>
      </c>
      <c r="G12">
        <f>'BIFUbC-natural-gas'!G12</f>
        <v>0</v>
      </c>
      <c r="H12">
        <f>'BIFUbC-natural-gas'!H12</f>
        <v>0</v>
      </c>
      <c r="I12">
        <f>'BIFUbC-natural-gas'!I12</f>
        <v>0</v>
      </c>
      <c r="J12">
        <f>'BIFUbC-natural-gas'!J12</f>
        <v>0</v>
      </c>
      <c r="K12">
        <f>'BIFUbC-natural-gas'!K12</f>
        <v>0</v>
      </c>
      <c r="L12">
        <f>'BIFUbC-natural-gas'!L12</f>
        <v>0</v>
      </c>
      <c r="M12">
        <f>'BIFUbC-natural-gas'!M12</f>
        <v>0</v>
      </c>
      <c r="N12">
        <f>'BIFUbC-natural-gas'!N12</f>
        <v>0</v>
      </c>
      <c r="O12">
        <f>'BIFUbC-natural-gas'!O12</f>
        <v>0</v>
      </c>
      <c r="P12">
        <f>'BIFUbC-natural-gas'!P12</f>
        <v>0</v>
      </c>
      <c r="Q12">
        <f>'BIFUbC-natural-gas'!Q12</f>
        <v>0</v>
      </c>
      <c r="R12">
        <f>'BIFUbC-natural-gas'!R12</f>
        <v>0</v>
      </c>
      <c r="S12">
        <f>'BIFUbC-natural-gas'!S12</f>
        <v>0</v>
      </c>
      <c r="T12">
        <f>'BIFUbC-natural-gas'!T12</f>
        <v>0</v>
      </c>
      <c r="U12">
        <f>'BIFUbC-natural-gas'!U12</f>
        <v>0</v>
      </c>
      <c r="V12">
        <f>'BIFUbC-natural-gas'!V12</f>
        <v>0</v>
      </c>
      <c r="W12">
        <f>'BIFUbC-natural-gas'!W12</f>
        <v>0</v>
      </c>
      <c r="X12">
        <f>'BIFUbC-natural-gas'!X12</f>
        <v>0</v>
      </c>
      <c r="Y12">
        <f>'BIFUbC-natural-gas'!Y12</f>
        <v>0</v>
      </c>
      <c r="Z12">
        <f>'BIFUbC-natural-gas'!Z12</f>
        <v>0</v>
      </c>
      <c r="AA12">
        <f>'BIFUbC-natural-gas'!AA12</f>
        <v>0</v>
      </c>
      <c r="AB12">
        <f>'BIFUbC-natural-gas'!AB12</f>
        <v>0</v>
      </c>
      <c r="AC12">
        <f>'BIFUbC-natural-gas'!AC12</f>
        <v>0</v>
      </c>
      <c r="AD12">
        <f>'BIFUbC-natural-gas'!AD12</f>
        <v>0</v>
      </c>
      <c r="AE12">
        <f>'BIFUbC-natural-gas'!AE12</f>
        <v>0</v>
      </c>
      <c r="AF12">
        <f>'BIFUbC-natural-gas'!AF12</f>
        <v>0</v>
      </c>
    </row>
    <row r="13" spans="1:35" ht="14" customHeight="1" x14ac:dyDescent="0.15">
      <c r="A13" s="48" t="s">
        <v>198</v>
      </c>
      <c r="B13">
        <f>'BIFUbC-natural-gas'!B13</f>
        <v>483090194704.33899</v>
      </c>
      <c r="C13">
        <f>'BIFUbC-natural-gas'!C13</f>
        <v>480981194668.93988</v>
      </c>
      <c r="D13">
        <f>'BIFUbC-natural-gas'!D13</f>
        <v>478872194633.54077</v>
      </c>
      <c r="E13">
        <f>'BIFUbC-natural-gas'!E13</f>
        <v>476433613740.48682</v>
      </c>
      <c r="F13">
        <f>'BIFUbC-natural-gas'!F13</f>
        <v>470973197019.94067</v>
      </c>
      <c r="G13">
        <f>'BIFUbC-natural-gas'!G13</f>
        <v>467509424598.00281</v>
      </c>
      <c r="H13">
        <f>'BIFUbC-natural-gas'!H13</f>
        <v>461613084543.59668</v>
      </c>
      <c r="I13">
        <f>'BIFUbC-natural-gas'!I13</f>
        <v>450904353982.03583</v>
      </c>
      <c r="J13">
        <f>'BIFUbC-natural-gas'!J13</f>
        <v>440207681284.03223</v>
      </c>
      <c r="K13">
        <f>'BIFUbC-natural-gas'!K13</f>
        <v>430697841753.34009</v>
      </c>
      <c r="L13">
        <f>'BIFUbC-natural-gas'!L13</f>
        <v>422201753780.7226</v>
      </c>
      <c r="M13">
        <f>'BIFUbC-natural-gas'!M13</f>
        <v>414318333332.85437</v>
      </c>
      <c r="N13">
        <f>'BIFUbC-natural-gas'!N13</f>
        <v>407509907464.87207</v>
      </c>
      <c r="O13">
        <f>'BIFUbC-natural-gas'!O13</f>
        <v>402892914345.62848</v>
      </c>
      <c r="P13">
        <f>'BIFUbC-natural-gas'!P13</f>
        <v>400624280823.23352</v>
      </c>
      <c r="Q13">
        <f>'BIFUbC-natural-gas'!Q13</f>
        <v>399186363803.44952</v>
      </c>
      <c r="R13">
        <f>'BIFUbC-natural-gas'!R13</f>
        <v>396492808124.60278</v>
      </c>
      <c r="S13">
        <f>'BIFUbC-natural-gas'!S13</f>
        <v>394597583308.89038</v>
      </c>
      <c r="T13">
        <f>'BIFUbC-natural-gas'!T13</f>
        <v>393869898183.3009</v>
      </c>
      <c r="U13">
        <f>'BIFUbC-natural-gas'!U13</f>
        <v>395859096426.54492</v>
      </c>
      <c r="V13">
        <f>'BIFUbC-natural-gas'!V13</f>
        <v>396176926128.27478</v>
      </c>
      <c r="W13">
        <f>'BIFUbC-natural-gas'!W13</f>
        <v>395806969561.51141</v>
      </c>
      <c r="X13">
        <f>'BIFUbC-natural-gas'!X13</f>
        <v>397094102840.7981</v>
      </c>
      <c r="Y13">
        <f>'BIFUbC-natural-gas'!Y13</f>
        <v>395613587041.25732</v>
      </c>
      <c r="Z13">
        <f>'BIFUbC-natural-gas'!Z13</f>
        <v>397139979138.61072</v>
      </c>
      <c r="AA13">
        <f>'BIFUbC-natural-gas'!AA13</f>
        <v>399664473988.56763</v>
      </c>
      <c r="AB13">
        <f>'BIFUbC-natural-gas'!AB13</f>
        <v>402776047544.02753</v>
      </c>
      <c r="AC13">
        <f>'BIFUbC-natural-gas'!AC13</f>
        <v>404101920012.13647</v>
      </c>
      <c r="AD13">
        <f>'BIFUbC-natural-gas'!AD13</f>
        <v>404513861943.39221</v>
      </c>
      <c r="AE13">
        <f>'BIFUbC-natural-gas'!AE13</f>
        <v>406842341512.6897</v>
      </c>
      <c r="AF13">
        <f>'BIFUbC-natural-gas'!AF13</f>
        <v>408160732105.56512</v>
      </c>
    </row>
    <row r="14" spans="1:35" ht="14" customHeight="1" x14ac:dyDescent="0.15">
      <c r="A14" s="48" t="s">
        <v>199</v>
      </c>
      <c r="B14">
        <f>'BIFUbC-natural-gas'!B14</f>
        <v>7883314166077.4766</v>
      </c>
      <c r="C14">
        <f>'BIFUbC-natural-gas'!C14</f>
        <v>8249577373649.0371</v>
      </c>
      <c r="D14">
        <f>'BIFUbC-natural-gas'!D14</f>
        <v>8615840581220.5977</v>
      </c>
      <c r="E14">
        <f>'BIFUbC-natural-gas'!E14</f>
        <v>9025971844632.8438</v>
      </c>
      <c r="F14">
        <f>'BIFUbC-natural-gas'!F14</f>
        <v>9529827528190.9609</v>
      </c>
      <c r="G14">
        <f>'BIFUbC-natural-gas'!G14</f>
        <v>9801875041720.1973</v>
      </c>
      <c r="H14">
        <f>'BIFUbC-natural-gas'!H14</f>
        <v>9898030146968.0078</v>
      </c>
      <c r="I14">
        <f>'BIFUbC-natural-gas'!I14</f>
        <v>9885150632683.9883</v>
      </c>
      <c r="J14">
        <f>'BIFUbC-natural-gas'!J14</f>
        <v>9746147920683.7246</v>
      </c>
      <c r="K14">
        <f>'BIFUbC-natural-gas'!K14</f>
        <v>9586908129494.3457</v>
      </c>
      <c r="L14">
        <f>'BIFUbC-natural-gas'!L14</f>
        <v>9402218965243.627</v>
      </c>
      <c r="M14">
        <f>'BIFUbC-natural-gas'!M14</f>
        <v>9180307650710.1523</v>
      </c>
      <c r="N14">
        <f>'BIFUbC-natural-gas'!N14</f>
        <v>8937721852952.4785</v>
      </c>
      <c r="O14">
        <f>'BIFUbC-natural-gas'!O14</f>
        <v>8645049012447.5449</v>
      </c>
      <c r="P14">
        <f>'BIFUbC-natural-gas'!P14</f>
        <v>8347931619791.0791</v>
      </c>
      <c r="Q14">
        <f>'BIFUbC-natural-gas'!Q14</f>
        <v>8085271699174.9385</v>
      </c>
      <c r="R14">
        <f>'BIFUbC-natural-gas'!R14</f>
        <v>7818509877204.0459</v>
      </c>
      <c r="S14">
        <f>'BIFUbC-natural-gas'!S14</f>
        <v>7570443205836.7432</v>
      </c>
      <c r="T14">
        <f>'BIFUbC-natural-gas'!T14</f>
        <v>7341742364847.0801</v>
      </c>
      <c r="U14">
        <f>'BIFUbC-natural-gas'!U14</f>
        <v>7100081397173.7061</v>
      </c>
      <c r="V14">
        <f>'BIFUbC-natural-gas'!V14</f>
        <v>6900559743771.96</v>
      </c>
      <c r="W14">
        <f>'BIFUbC-natural-gas'!W14</f>
        <v>6705016668220.9014</v>
      </c>
      <c r="X14">
        <f>'BIFUbC-natural-gas'!X14</f>
        <v>6509707637978.2559</v>
      </c>
      <c r="Y14">
        <f>'BIFUbC-natural-gas'!Y14</f>
        <v>6322583363601.2695</v>
      </c>
      <c r="Z14">
        <f>'BIFUbC-natural-gas'!Z14</f>
        <v>6164821722929.4023</v>
      </c>
      <c r="AA14">
        <f>'BIFUbC-natural-gas'!AA14</f>
        <v>6018738875810.0967</v>
      </c>
      <c r="AB14">
        <f>'BIFUbC-natural-gas'!AB14</f>
        <v>5885510243379.2012</v>
      </c>
      <c r="AC14">
        <f>'BIFUbC-natural-gas'!AC14</f>
        <v>5752087871839.7373</v>
      </c>
      <c r="AD14">
        <f>'BIFUbC-natural-gas'!AD14</f>
        <v>5615340479303.418</v>
      </c>
      <c r="AE14">
        <f>'BIFUbC-natural-gas'!AE14</f>
        <v>5492500842030.0068</v>
      </c>
      <c r="AF14">
        <f>'BIFUbC-natural-gas'!AF14</f>
        <v>5381036595554.2314</v>
      </c>
    </row>
    <row r="15" spans="1:35" ht="14" customHeight="1" x14ac:dyDescent="0.15">
      <c r="A15" s="48" t="s">
        <v>200</v>
      </c>
      <c r="B15">
        <f>'BIFUbC-natural-gas'!B15</f>
        <v>2807794991670.5908</v>
      </c>
      <c r="C15">
        <f>'BIFUbC-natural-gas'!C15</f>
        <v>2840200350378.729</v>
      </c>
      <c r="D15">
        <f>'BIFUbC-natural-gas'!D15</f>
        <v>2872605709086.8662</v>
      </c>
      <c r="E15">
        <f>'BIFUbC-natural-gas'!E15</f>
        <v>2895850126448.9658</v>
      </c>
      <c r="F15">
        <f>'BIFUbC-natural-gas'!F15</f>
        <v>2926863559021.0132</v>
      </c>
      <c r="G15">
        <f>'BIFUbC-natural-gas'!G15</f>
        <v>2956378691750.437</v>
      </c>
      <c r="H15">
        <f>'BIFUbC-natural-gas'!H15</f>
        <v>2907861562519.4722</v>
      </c>
      <c r="I15">
        <f>'BIFUbC-natural-gas'!I15</f>
        <v>2844329469897.6162</v>
      </c>
      <c r="J15">
        <f>'BIFUbC-natural-gas'!J15</f>
        <v>2777000430436.2422</v>
      </c>
      <c r="K15">
        <f>'BIFUbC-natural-gas'!K15</f>
        <v>2756995752660.0332</v>
      </c>
      <c r="L15">
        <f>'BIFUbC-natural-gas'!L15</f>
        <v>2728846683186.71</v>
      </c>
      <c r="M15">
        <f>'BIFUbC-natural-gas'!M15</f>
        <v>2686043883251.9189</v>
      </c>
      <c r="N15">
        <f>'BIFUbC-natural-gas'!N15</f>
        <v>2666005606882.082</v>
      </c>
      <c r="O15">
        <f>'BIFUbC-natural-gas'!O15</f>
        <v>2631288816064.7852</v>
      </c>
      <c r="P15">
        <f>'BIFUbC-natural-gas'!P15</f>
        <v>2614689966398.1489</v>
      </c>
      <c r="Q15">
        <f>'BIFUbC-natural-gas'!Q15</f>
        <v>2612971991507.3208</v>
      </c>
      <c r="R15">
        <f>'BIFUbC-natural-gas'!R15</f>
        <v>2615411925569.936</v>
      </c>
      <c r="S15">
        <f>'BIFUbC-natural-gas'!S15</f>
        <v>2631213372108.835</v>
      </c>
      <c r="T15">
        <f>'BIFUbC-natural-gas'!T15</f>
        <v>2642799322089.1938</v>
      </c>
      <c r="U15">
        <f>'BIFUbC-natural-gas'!U15</f>
        <v>2637240685495.999</v>
      </c>
      <c r="V15">
        <f>'BIFUbC-natural-gas'!V15</f>
        <v>2623622702007.8159</v>
      </c>
      <c r="W15">
        <f>'BIFUbC-natural-gas'!W15</f>
        <v>2631369597706.8252</v>
      </c>
      <c r="X15">
        <f>'BIFUbC-natural-gas'!X15</f>
        <v>2642399414959.564</v>
      </c>
      <c r="Y15">
        <f>'BIFUbC-natural-gas'!Y15</f>
        <v>2643567660598.8848</v>
      </c>
      <c r="Z15">
        <f>'BIFUbC-natural-gas'!Z15</f>
        <v>2636329443763.5879</v>
      </c>
      <c r="AA15">
        <f>'BIFUbC-natural-gas'!AA15</f>
        <v>2619627422128.4761</v>
      </c>
      <c r="AB15">
        <f>'BIFUbC-natural-gas'!AB15</f>
        <v>2612056486614.8232</v>
      </c>
      <c r="AC15">
        <f>'BIFUbC-natural-gas'!AC15</f>
        <v>2596540034074.874</v>
      </c>
      <c r="AD15">
        <f>'BIFUbC-natural-gas'!AD15</f>
        <v>2556132649629.3398</v>
      </c>
      <c r="AE15">
        <f>'BIFUbC-natural-gas'!AE15</f>
        <v>2545776796053.4849</v>
      </c>
      <c r="AF15">
        <f>'BIFUbC-natural-gas'!AF15</f>
        <v>2562753948761.855</v>
      </c>
      <c r="AG15" s="57"/>
    </row>
    <row r="16" spans="1:35" ht="14" customHeight="1" x14ac:dyDescent="0.15">
      <c r="A16" s="48" t="s">
        <v>201</v>
      </c>
      <c r="B16">
        <f>'BIFUbC-natural-gas'!B16</f>
        <v>319610525026.5014</v>
      </c>
      <c r="C16">
        <f>'BIFUbC-natural-gas'!C16</f>
        <v>329359197454.935</v>
      </c>
      <c r="D16">
        <f>'BIFUbC-natural-gas'!D16</f>
        <v>339107869883.36871</v>
      </c>
      <c r="E16">
        <f>'BIFUbC-natural-gas'!E16</f>
        <v>346365180174.08191</v>
      </c>
      <c r="F16">
        <f>'BIFUbC-natural-gas'!F16</f>
        <v>350437796254.73218</v>
      </c>
      <c r="G16">
        <f>'BIFUbC-natural-gas'!G16</f>
        <v>355757884831.90973</v>
      </c>
      <c r="H16">
        <f>'BIFUbC-natural-gas'!H16</f>
        <v>360288127679.46393</v>
      </c>
      <c r="I16">
        <f>'BIFUbC-natural-gas'!I16</f>
        <v>362568255555.2926</v>
      </c>
      <c r="J16">
        <f>'BIFUbC-natural-gas'!J16</f>
        <v>364457671247.41382</v>
      </c>
      <c r="K16">
        <f>'BIFUbC-natural-gas'!K16</f>
        <v>366016548472.86157</v>
      </c>
      <c r="L16">
        <f>'BIFUbC-natural-gas'!L16</f>
        <v>366713620750.35529</v>
      </c>
      <c r="M16">
        <f>'BIFUbC-natural-gas'!M16</f>
        <v>366567785792.92188</v>
      </c>
      <c r="N16">
        <f>'BIFUbC-natural-gas'!N16</f>
        <v>365776618324.83539</v>
      </c>
      <c r="O16">
        <f>'BIFUbC-natural-gas'!O16</f>
        <v>364198320984.9679</v>
      </c>
      <c r="P16">
        <f>'BIFUbC-natural-gas'!P16</f>
        <v>364563026390.91418</v>
      </c>
      <c r="Q16">
        <f>'BIFUbC-natural-gas'!Q16</f>
        <v>365718493302.41913</v>
      </c>
      <c r="R16">
        <f>'BIFUbC-natural-gas'!R16</f>
        <v>366148624762.29272</v>
      </c>
      <c r="S16">
        <f>'BIFUbC-natural-gas'!S16</f>
        <v>367309277923.76727</v>
      </c>
      <c r="T16">
        <f>'BIFUbC-natural-gas'!T16</f>
        <v>369516990266.79572</v>
      </c>
      <c r="U16">
        <f>'BIFUbC-natural-gas'!U16</f>
        <v>371494090717.9632</v>
      </c>
      <c r="V16">
        <f>'BIFUbC-natural-gas'!V16</f>
        <v>372188595046.44269</v>
      </c>
      <c r="W16">
        <f>'BIFUbC-natural-gas'!W16</f>
        <v>374546393938.96112</v>
      </c>
      <c r="X16">
        <f>'BIFUbC-natural-gas'!X16</f>
        <v>378294929189.4295</v>
      </c>
      <c r="Y16">
        <f>'BIFUbC-natural-gas'!Y16</f>
        <v>380407466922.12018</v>
      </c>
      <c r="Z16">
        <f>'BIFUbC-natural-gas'!Z16</f>
        <v>381362646398.50513</v>
      </c>
      <c r="AA16">
        <f>'BIFUbC-natural-gas'!AA16</f>
        <v>382818160529.13623</v>
      </c>
      <c r="AB16">
        <f>'BIFUbC-natural-gas'!AB16</f>
        <v>384210530178.18732</v>
      </c>
      <c r="AC16">
        <f>'BIFUbC-natural-gas'!AC16</f>
        <v>384864287198.04498</v>
      </c>
      <c r="AD16">
        <f>'BIFUbC-natural-gas'!AD16</f>
        <v>383770671352.62408</v>
      </c>
      <c r="AE16">
        <f>'BIFUbC-natural-gas'!AE16</f>
        <v>383957156061.79279</v>
      </c>
      <c r="AF16">
        <f>'BIFUbC-natural-gas'!AF16</f>
        <v>386524749465.37701</v>
      </c>
    </row>
    <row r="17" spans="1:33" ht="14" customHeight="1" x14ac:dyDescent="0.15">
      <c r="A17" s="48" t="s">
        <v>202</v>
      </c>
      <c r="B17">
        <f>'BIFUbC-natural-gas'!B17</f>
        <v>1197211425115.835</v>
      </c>
      <c r="C17">
        <f>'BIFUbC-natural-gas'!C17</f>
        <v>1212905140121.9399</v>
      </c>
      <c r="D17">
        <f>'BIFUbC-natural-gas'!D17</f>
        <v>1228598855128.0439</v>
      </c>
      <c r="E17">
        <f>'BIFUbC-natural-gas'!E17</f>
        <v>1258001332866.9141</v>
      </c>
      <c r="F17">
        <f>'BIFUbC-natural-gas'!F17</f>
        <v>1292575293189.417</v>
      </c>
      <c r="G17">
        <f>'BIFUbC-natural-gas'!G17</f>
        <v>1315171494617.2429</v>
      </c>
      <c r="H17">
        <f>'BIFUbC-natural-gas'!H17</f>
        <v>1330451199208.8621</v>
      </c>
      <c r="I17">
        <f>'BIFUbC-natural-gas'!I17</f>
        <v>1338145025138.9919</v>
      </c>
      <c r="J17">
        <f>'BIFUbC-natural-gas'!J17</f>
        <v>1338615678688.7351</v>
      </c>
      <c r="K17">
        <f>'BIFUbC-natural-gas'!K17</f>
        <v>1346758067237.782</v>
      </c>
      <c r="L17">
        <f>'BIFUbC-natural-gas'!L17</f>
        <v>1355074762309.521</v>
      </c>
      <c r="M17">
        <f>'BIFUbC-natural-gas'!M17</f>
        <v>1358460165035.7439</v>
      </c>
      <c r="N17">
        <f>'BIFUbC-natural-gas'!N17</f>
        <v>1373520451781.1499</v>
      </c>
      <c r="O17">
        <f>'BIFUbC-natural-gas'!O17</f>
        <v>1383788811422.2419</v>
      </c>
      <c r="P17">
        <f>'BIFUbC-natural-gas'!P17</f>
        <v>1399388034741.3479</v>
      </c>
      <c r="Q17">
        <f>'BIFUbC-natural-gas'!Q17</f>
        <v>1415525362441.554</v>
      </c>
      <c r="R17">
        <f>'BIFUbC-natural-gas'!R17</f>
        <v>1432386989511.2639</v>
      </c>
      <c r="S17">
        <f>'BIFUbC-natural-gas'!S17</f>
        <v>1452550659547.1799</v>
      </c>
      <c r="T17">
        <f>'BIFUbC-natural-gas'!T17</f>
        <v>1471806818149.314</v>
      </c>
      <c r="U17">
        <f>'BIFUbC-natural-gas'!U17</f>
        <v>1487605746076.947</v>
      </c>
      <c r="V17">
        <f>'BIFUbC-natural-gas'!V17</f>
        <v>1499642212376.8369</v>
      </c>
      <c r="W17">
        <f>'BIFUbC-natural-gas'!W17</f>
        <v>1515753655644.885</v>
      </c>
      <c r="X17">
        <f>'BIFUbC-natural-gas'!X17</f>
        <v>1537308351822.686</v>
      </c>
      <c r="Y17">
        <f>'BIFUbC-natural-gas'!Y17</f>
        <v>1560144430065.4409</v>
      </c>
      <c r="Z17">
        <f>'BIFUbC-natural-gas'!Z17</f>
        <v>1580583339697.925</v>
      </c>
      <c r="AA17">
        <f>'BIFUbC-natural-gas'!AA17</f>
        <v>1597713440746.4441</v>
      </c>
      <c r="AB17">
        <f>'BIFUbC-natural-gas'!AB17</f>
        <v>1616213147083.177</v>
      </c>
      <c r="AC17">
        <f>'BIFUbC-natural-gas'!AC17</f>
        <v>1629916862621.864</v>
      </c>
      <c r="AD17">
        <f>'BIFUbC-natural-gas'!AD17</f>
        <v>1637426806410.5569</v>
      </c>
      <c r="AE17">
        <f>'BIFUbC-natural-gas'!AE17</f>
        <v>1649636595732.7959</v>
      </c>
      <c r="AF17">
        <f>'BIFUbC-natural-gas'!AF17</f>
        <v>1674562925631.988</v>
      </c>
    </row>
    <row r="18" spans="1:33" ht="14" customHeight="1" x14ac:dyDescent="0.15">
      <c r="A18" s="48" t="s">
        <v>203</v>
      </c>
      <c r="B18">
        <f>'BIFUbC-natural-gas'!B18</f>
        <v>686466496900.99524</v>
      </c>
      <c r="C18">
        <f>'BIFUbC-natural-gas'!C18</f>
        <v>695009122909.87195</v>
      </c>
      <c r="D18">
        <f>'BIFUbC-natural-gas'!D18</f>
        <v>703551748918.74854</v>
      </c>
      <c r="E18">
        <f>'BIFUbC-natural-gas'!E18</f>
        <v>720659898770.2771</v>
      </c>
      <c r="F18">
        <f>'BIFUbC-natural-gas'!F18</f>
        <v>743668108996.67383</v>
      </c>
      <c r="G18">
        <f>'BIFUbC-natural-gas'!G18</f>
        <v>759546245018.15381</v>
      </c>
      <c r="H18">
        <f>'BIFUbC-natural-gas'!H18</f>
        <v>766375357209.81897</v>
      </c>
      <c r="I18">
        <f>'BIFUbC-natural-gas'!I18</f>
        <v>767477476634.32495</v>
      </c>
      <c r="J18">
        <f>'BIFUbC-natural-gas'!J18</f>
        <v>764436733232.59973</v>
      </c>
      <c r="K18">
        <f>'BIFUbC-natural-gas'!K18</f>
        <v>762368947688.16309</v>
      </c>
      <c r="L18">
        <f>'BIFUbC-natural-gas'!L18</f>
        <v>762200970958.06042</v>
      </c>
      <c r="M18">
        <f>'BIFUbC-natural-gas'!M18</f>
        <v>758019782048.88892</v>
      </c>
      <c r="N18">
        <f>'BIFUbC-natural-gas'!N18</f>
        <v>764349721464.25378</v>
      </c>
      <c r="O18">
        <f>'BIFUbC-natural-gas'!O18</f>
        <v>767202035701.82483</v>
      </c>
      <c r="P18">
        <f>'BIFUbC-natural-gas'!P18</f>
        <v>775016154902.14368</v>
      </c>
      <c r="Q18">
        <f>'BIFUbC-natural-gas'!Q18</f>
        <v>783943064362.12585</v>
      </c>
      <c r="R18">
        <f>'BIFUbC-natural-gas'!R18</f>
        <v>792967834272.86414</v>
      </c>
      <c r="S18">
        <f>'BIFUbC-natural-gas'!S18</f>
        <v>802576321097.61816</v>
      </c>
      <c r="T18">
        <f>'BIFUbC-natural-gas'!T18</f>
        <v>813192868381.14709</v>
      </c>
      <c r="U18">
        <f>'BIFUbC-natural-gas'!U18</f>
        <v>824519470820.77429</v>
      </c>
      <c r="V18">
        <f>'BIFUbC-natural-gas'!V18</f>
        <v>835312420347.9989</v>
      </c>
      <c r="W18">
        <f>'BIFUbC-natural-gas'!W18</f>
        <v>847522945864.06995</v>
      </c>
      <c r="X18">
        <f>'BIFUbC-natural-gas'!X18</f>
        <v>861103495459.81726</v>
      </c>
      <c r="Y18">
        <f>'BIFUbC-natural-gas'!Y18</f>
        <v>874373145827.07263</v>
      </c>
      <c r="Z18">
        <f>'BIFUbC-natural-gas'!Z18</f>
        <v>890408676667.12402</v>
      </c>
      <c r="AA18">
        <f>'BIFUbC-natural-gas'!AA18</f>
        <v>904810213642.79321</v>
      </c>
      <c r="AB18">
        <f>'BIFUbC-natural-gas'!AB18</f>
        <v>918454699325.85852</v>
      </c>
      <c r="AC18">
        <f>'BIFUbC-natural-gas'!AC18</f>
        <v>932000635400.06409</v>
      </c>
      <c r="AD18">
        <f>'BIFUbC-natural-gas'!AD18</f>
        <v>945016208736.04053</v>
      </c>
      <c r="AE18">
        <f>'BIFUbC-natural-gas'!AE18</f>
        <v>958472776565.8031</v>
      </c>
      <c r="AF18">
        <f>'BIFUbC-natural-gas'!AF18</f>
        <v>971151240434.43237</v>
      </c>
      <c r="AG18" s="30"/>
    </row>
    <row r="19" spans="1:33" ht="14" customHeight="1" x14ac:dyDescent="0.15">
      <c r="A19" s="48" t="s">
        <v>204</v>
      </c>
      <c r="B19">
        <f>'BIFUbC-natural-gas'!B19</f>
        <v>0</v>
      </c>
      <c r="C19">
        <f>'BIFUbC-natural-gas'!C19</f>
        <v>0</v>
      </c>
      <c r="D19">
        <f>'BIFUbC-natural-gas'!D19</f>
        <v>0</v>
      </c>
      <c r="E19">
        <f>'BIFUbC-natural-gas'!E19</f>
        <v>0</v>
      </c>
      <c r="F19">
        <f>'BIFUbC-natural-gas'!F19</f>
        <v>0</v>
      </c>
      <c r="G19">
        <f>'BIFUbC-natural-gas'!G19</f>
        <v>0</v>
      </c>
      <c r="H19">
        <f>'BIFUbC-natural-gas'!H19</f>
        <v>0</v>
      </c>
      <c r="I19">
        <f>'BIFUbC-natural-gas'!I19</f>
        <v>0</v>
      </c>
      <c r="J19">
        <f>'BIFUbC-natural-gas'!J19</f>
        <v>0</v>
      </c>
      <c r="K19">
        <f>'BIFUbC-natural-gas'!K19</f>
        <v>0</v>
      </c>
      <c r="L19">
        <f>'BIFUbC-natural-gas'!L19</f>
        <v>0</v>
      </c>
      <c r="M19">
        <f>'BIFUbC-natural-gas'!M19</f>
        <v>0</v>
      </c>
      <c r="N19">
        <f>'BIFUbC-natural-gas'!N19</f>
        <v>0</v>
      </c>
      <c r="O19">
        <f>'BIFUbC-natural-gas'!O19</f>
        <v>0</v>
      </c>
      <c r="P19">
        <f>'BIFUbC-natural-gas'!P19</f>
        <v>0</v>
      </c>
      <c r="Q19">
        <f>'BIFUbC-natural-gas'!Q19</f>
        <v>0</v>
      </c>
      <c r="R19">
        <f>'BIFUbC-natural-gas'!R19</f>
        <v>0</v>
      </c>
      <c r="S19">
        <f>'BIFUbC-natural-gas'!S19</f>
        <v>0</v>
      </c>
      <c r="T19">
        <f>'BIFUbC-natural-gas'!T19</f>
        <v>0</v>
      </c>
      <c r="U19">
        <f>'BIFUbC-natural-gas'!U19</f>
        <v>0</v>
      </c>
      <c r="V19">
        <f>'BIFUbC-natural-gas'!V19</f>
        <v>0</v>
      </c>
      <c r="W19">
        <f>'BIFUbC-natural-gas'!W19</f>
        <v>0</v>
      </c>
      <c r="X19">
        <f>'BIFUbC-natural-gas'!X19</f>
        <v>0</v>
      </c>
      <c r="Y19">
        <f>'BIFUbC-natural-gas'!Y19</f>
        <v>0</v>
      </c>
      <c r="Z19">
        <f>'BIFUbC-natural-gas'!Z19</f>
        <v>0</v>
      </c>
      <c r="AA19">
        <f>'BIFUbC-natural-gas'!AA19</f>
        <v>0</v>
      </c>
      <c r="AB19">
        <f>'BIFUbC-natural-gas'!AB19</f>
        <v>0</v>
      </c>
      <c r="AC19">
        <f>'BIFUbC-natural-gas'!AC19</f>
        <v>0</v>
      </c>
      <c r="AD19">
        <f>'BIFUbC-natural-gas'!AD19</f>
        <v>0</v>
      </c>
      <c r="AE19">
        <f>'BIFUbC-natural-gas'!AE19</f>
        <v>0</v>
      </c>
      <c r="AF19">
        <f>'BIFUbC-natural-gas'!AF19</f>
        <v>0</v>
      </c>
    </row>
    <row r="20" spans="1:33" ht="14" customHeight="1" x14ac:dyDescent="0.15">
      <c r="A20" s="48" t="s">
        <v>205</v>
      </c>
      <c r="B20">
        <f>'BIFUbC-natural-gas'!B20</f>
        <v>557403564234.38672</v>
      </c>
      <c r="C20">
        <f>'BIFUbC-natural-gas'!C20</f>
        <v>572098044629.24927</v>
      </c>
      <c r="D20">
        <f>'BIFUbC-natural-gas'!D20</f>
        <v>586792525024.11157</v>
      </c>
      <c r="E20">
        <f>'BIFUbC-natural-gas'!E20</f>
        <v>598638876303.84607</v>
      </c>
      <c r="F20">
        <f>'BIFUbC-natural-gas'!F20</f>
        <v>612089530347.16809</v>
      </c>
      <c r="G20">
        <f>'BIFUbC-natural-gas'!G20</f>
        <v>621951428949.53149</v>
      </c>
      <c r="H20">
        <f>'BIFUbC-natural-gas'!H20</f>
        <v>629407220976.82227</v>
      </c>
      <c r="I20">
        <f>'BIFUbC-natural-gas'!I20</f>
        <v>635564275655.13025</v>
      </c>
      <c r="J20">
        <f>'BIFUbC-natural-gas'!J20</f>
        <v>637141365708.07983</v>
      </c>
      <c r="K20">
        <f>'BIFUbC-natural-gas'!K20</f>
        <v>643154832958.28101</v>
      </c>
      <c r="L20">
        <f>'BIFUbC-natural-gas'!L20</f>
        <v>649072912604.06384</v>
      </c>
      <c r="M20">
        <f>'BIFUbC-natural-gas'!M20</f>
        <v>650898454091.7782</v>
      </c>
      <c r="N20">
        <f>'BIFUbC-natural-gas'!N20</f>
        <v>659211579398.69263</v>
      </c>
      <c r="O20">
        <f>'BIFUbC-natural-gas'!O20</f>
        <v>664774636419.47766</v>
      </c>
      <c r="P20">
        <f>'BIFUbC-natural-gas'!P20</f>
        <v>674539706022.9071</v>
      </c>
      <c r="Q20">
        <f>'BIFUbC-natural-gas'!Q20</f>
        <v>684647796853.02893</v>
      </c>
      <c r="R20">
        <f>'BIFUbC-natural-gas'!R20</f>
        <v>695156370459.99146</v>
      </c>
      <c r="S20">
        <f>'BIFUbC-natural-gas'!S20</f>
        <v>706337093930.64783</v>
      </c>
      <c r="T20">
        <f>'BIFUbC-natural-gas'!T20</f>
        <v>716803243514.64001</v>
      </c>
      <c r="U20">
        <f>'BIFUbC-natural-gas'!U20</f>
        <v>727135864764.16479</v>
      </c>
      <c r="V20">
        <f>'BIFUbC-natural-gas'!V20</f>
        <v>736235500788.98291</v>
      </c>
      <c r="W20">
        <f>'BIFUbC-natural-gas'!W20</f>
        <v>747253213784.87134</v>
      </c>
      <c r="X20">
        <f>'BIFUbC-natural-gas'!X20</f>
        <v>761007930512.3457</v>
      </c>
      <c r="Y20">
        <f>'BIFUbC-natural-gas'!Y20</f>
        <v>773419134656.9552</v>
      </c>
      <c r="Z20">
        <f>'BIFUbC-natural-gas'!Z20</f>
        <v>786606688199.26746</v>
      </c>
      <c r="AA20">
        <f>'BIFUbC-natural-gas'!AA20</f>
        <v>798411576385.7085</v>
      </c>
      <c r="AB20">
        <f>'BIFUbC-natural-gas'!AB20</f>
        <v>811438930683.69067</v>
      </c>
      <c r="AC20">
        <f>'BIFUbC-natural-gas'!AC20</f>
        <v>822899407362.20459</v>
      </c>
      <c r="AD20">
        <f>'BIFUbC-natural-gas'!AD20</f>
        <v>833079946156.37244</v>
      </c>
      <c r="AE20">
        <f>'BIFUbC-natural-gas'!AE20</f>
        <v>844952303873.32056</v>
      </c>
      <c r="AF20">
        <f>'BIFUbC-natural-gas'!AF20</f>
        <v>859200713556.29712</v>
      </c>
      <c r="AG20" s="57"/>
    </row>
    <row r="21" spans="1:33" ht="14" customHeight="1" x14ac:dyDescent="0.15">
      <c r="A21" s="48" t="s">
        <v>206</v>
      </c>
      <c r="B21">
        <f>'BIFUbC-natural-gas'!B21</f>
        <v>42377527808.200706</v>
      </c>
      <c r="C21">
        <f>'BIFUbC-natural-gas'!C21</f>
        <v>44453994808.763847</v>
      </c>
      <c r="D21">
        <f>'BIFUbC-natural-gas'!D21</f>
        <v>46530461809.327003</v>
      </c>
      <c r="E21">
        <f>'BIFUbC-natural-gas'!E21</f>
        <v>50354074866.134972</v>
      </c>
      <c r="F21">
        <f>'BIFUbC-natural-gas'!F21</f>
        <v>50800050403.214996</v>
      </c>
      <c r="G21">
        <f>'BIFUbC-natural-gas'!G21</f>
        <v>51001883533.141418</v>
      </c>
      <c r="H21">
        <f>'BIFUbC-natural-gas'!H21</f>
        <v>50942756899.84436</v>
      </c>
      <c r="I21">
        <f>'BIFUbC-natural-gas'!I21</f>
        <v>50721477986.273514</v>
      </c>
      <c r="J21">
        <f>'BIFUbC-natural-gas'!J21</f>
        <v>50656896479.003616</v>
      </c>
      <c r="K21">
        <f>'BIFUbC-natural-gas'!K21</f>
        <v>50502602669.313713</v>
      </c>
      <c r="L21">
        <f>'BIFUbC-natural-gas'!L21</f>
        <v>50501447792.252747</v>
      </c>
      <c r="M21">
        <f>'BIFUbC-natural-gas'!M21</f>
        <v>50434143177.039833</v>
      </c>
      <c r="N21">
        <f>'BIFUbC-natural-gas'!N21</f>
        <v>50791795615.690483</v>
      </c>
      <c r="O21">
        <f>'BIFUbC-natural-gas'!O21</f>
        <v>51110539170.878708</v>
      </c>
      <c r="P21">
        <f>'BIFUbC-natural-gas'!P21</f>
        <v>51643035248.576378</v>
      </c>
      <c r="Q21">
        <f>'BIFUbC-natural-gas'!Q21</f>
        <v>52241528011.794968</v>
      </c>
      <c r="R21">
        <f>'BIFUbC-natural-gas'!R21</f>
        <v>52865347633.935539</v>
      </c>
      <c r="S21">
        <f>'BIFUbC-natural-gas'!S21</f>
        <v>53541283352.708771</v>
      </c>
      <c r="T21">
        <f>'BIFUbC-natural-gas'!T21</f>
        <v>54247259560.430092</v>
      </c>
      <c r="U21">
        <f>'BIFUbC-natural-gas'!U21</f>
        <v>54953563937.570183</v>
      </c>
      <c r="V21">
        <f>'BIFUbC-natural-gas'!V21</f>
        <v>55571477068.759048</v>
      </c>
      <c r="W21">
        <f>'BIFUbC-natural-gas'!W21</f>
        <v>56225379911.695427</v>
      </c>
      <c r="X21">
        <f>'BIFUbC-natural-gas'!X21</f>
        <v>56988786605.581711</v>
      </c>
      <c r="Y21">
        <f>'BIFUbC-natural-gas'!Y21</f>
        <v>57695342346.531929</v>
      </c>
      <c r="Z21">
        <f>'BIFUbC-natural-gas'!Z21</f>
        <v>58450012472.257622</v>
      </c>
      <c r="AA21">
        <f>'BIFUbC-natural-gas'!AA21</f>
        <v>59161524828.250381</v>
      </c>
      <c r="AB21">
        <f>'BIFUbC-natural-gas'!AB21</f>
        <v>59933109504.052544</v>
      </c>
      <c r="AC21">
        <f>'BIFUbC-natural-gas'!AC21</f>
        <v>60708184506.004829</v>
      </c>
      <c r="AD21">
        <f>'BIFUbC-natural-gas'!AD21</f>
        <v>61370112278.226013</v>
      </c>
      <c r="AE21">
        <f>'BIFUbC-natural-gas'!AE21</f>
        <v>62126636072.404823</v>
      </c>
      <c r="AF21">
        <f>'BIFUbC-natural-gas'!AF21</f>
        <v>62985678875.83638</v>
      </c>
    </row>
    <row r="22" spans="1:33" ht="14" customHeight="1" x14ac:dyDescent="0.15">
      <c r="A22" s="48" t="s">
        <v>207</v>
      </c>
      <c r="B22">
        <f>'BIFUbC-natural-gas'!B22</f>
        <v>893495725112.0155</v>
      </c>
      <c r="C22">
        <f>'BIFUbC-natural-gas'!C22</f>
        <v>937276343857.31909</v>
      </c>
      <c r="D22">
        <f>'BIFUbC-natural-gas'!D22</f>
        <v>981056962602.6228</v>
      </c>
      <c r="E22">
        <f>'BIFUbC-natural-gas'!E22</f>
        <v>1061674735687.519</v>
      </c>
      <c r="F22">
        <f>'BIFUbC-natural-gas'!F22</f>
        <v>1071077767353.006</v>
      </c>
      <c r="G22">
        <f>'BIFUbC-natural-gas'!G22</f>
        <v>1075333254827.203</v>
      </c>
      <c r="H22">
        <f>'BIFUbC-natural-gas'!H22</f>
        <v>1074086617828.218</v>
      </c>
      <c r="I22">
        <f>'BIFUbC-natural-gas'!I22</f>
        <v>1069421131813.371</v>
      </c>
      <c r="J22">
        <f>'BIFUbC-natural-gas'!J22</f>
        <v>1068059483230.9399</v>
      </c>
      <c r="K22">
        <f>'BIFUbC-natural-gas'!K22</f>
        <v>1064806323679.181</v>
      </c>
      <c r="L22">
        <f>'BIFUbC-natural-gas'!L22</f>
        <v>1064781974035.151</v>
      </c>
      <c r="M22">
        <f>'BIFUbC-natural-gas'!M22</f>
        <v>1063362910935.359</v>
      </c>
      <c r="N22">
        <f>'BIFUbC-natural-gas'!N22</f>
        <v>1070903721868.374</v>
      </c>
      <c r="O22">
        <f>'BIFUbC-natural-gas'!O22</f>
        <v>1077624170622.645</v>
      </c>
      <c r="P22">
        <f>'BIFUbC-natural-gas'!P22</f>
        <v>1088851417554.442</v>
      </c>
      <c r="Q22">
        <f>'BIFUbC-natural-gas'!Q22</f>
        <v>1101470150951.6931</v>
      </c>
      <c r="R22">
        <f>'BIFUbC-natural-gas'!R22</f>
        <v>1114622880581.092</v>
      </c>
      <c r="S22">
        <f>'BIFUbC-natural-gas'!S22</f>
        <v>1128874435742.7771</v>
      </c>
      <c r="T22">
        <f>'BIFUbC-natural-gas'!T22</f>
        <v>1143759370193.9961</v>
      </c>
      <c r="U22">
        <f>'BIFUbC-natural-gas'!U22</f>
        <v>1158651223830.6411</v>
      </c>
      <c r="V22">
        <f>'BIFUbC-natural-gas'!V22</f>
        <v>1171679419899.7141</v>
      </c>
      <c r="W22">
        <f>'BIFUbC-natural-gas'!W22</f>
        <v>1185466429784.9199</v>
      </c>
      <c r="X22">
        <f>'BIFUbC-natural-gas'!X22</f>
        <v>1201562239351.6431</v>
      </c>
      <c r="Y22">
        <f>'BIFUbC-natural-gas'!Y22</f>
        <v>1216459392789.8899</v>
      </c>
      <c r="Z22">
        <f>'BIFUbC-natural-gas'!Z22</f>
        <v>1232370998918.9089</v>
      </c>
      <c r="AA22">
        <f>'BIFUbC-natural-gas'!AA22</f>
        <v>1247372658556.093</v>
      </c>
      <c r="AB22">
        <f>'BIFUbC-natural-gas'!AB22</f>
        <v>1263640894223.624</v>
      </c>
      <c r="AC22">
        <f>'BIFUbC-natural-gas'!AC22</f>
        <v>1279982720580.7419</v>
      </c>
      <c r="AD22">
        <f>'BIFUbC-natural-gas'!AD22</f>
        <v>1293938929576.448</v>
      </c>
      <c r="AE22">
        <f>'BIFUbC-natural-gas'!AE22</f>
        <v>1309889618797.9519</v>
      </c>
      <c r="AF22">
        <f>'BIFUbC-natural-gas'!AF22</f>
        <v>1328001837991.772</v>
      </c>
    </row>
    <row r="23" spans="1:33" ht="14" customHeight="1" x14ac:dyDescent="0.15">
      <c r="A23" s="48" t="s">
        <v>208</v>
      </c>
      <c r="B23">
        <f>'BIFUbC-natural-gas'!B23</f>
        <v>670032980809.51917</v>
      </c>
      <c r="C23">
        <f>'BIFUbC-natural-gas'!C23</f>
        <v>675636626937.6272</v>
      </c>
      <c r="D23">
        <f>'BIFUbC-natural-gas'!D23</f>
        <v>681240273065.73535</v>
      </c>
      <c r="E23">
        <f>'BIFUbC-natural-gas'!E23</f>
        <v>691778846803.9873</v>
      </c>
      <c r="F23">
        <f>'BIFUbC-natural-gas'!F23</f>
        <v>709736827188.73962</v>
      </c>
      <c r="G23">
        <f>'BIFUbC-natural-gas'!G23</f>
        <v>718495807019.3573</v>
      </c>
      <c r="H23">
        <f>'BIFUbC-natural-gas'!H23</f>
        <v>725032700627.17566</v>
      </c>
      <c r="I23">
        <f>'BIFUbC-natural-gas'!I23</f>
        <v>730595118081.54016</v>
      </c>
      <c r="J23">
        <f>'BIFUbC-natural-gas'!J23</f>
        <v>733319207422.60181</v>
      </c>
      <c r="K23">
        <f>'BIFUbC-natural-gas'!K23</f>
        <v>738393458801.43616</v>
      </c>
      <c r="L23">
        <f>'BIFUbC-natural-gas'!L23</f>
        <v>744192224741.47473</v>
      </c>
      <c r="M23">
        <f>'BIFUbC-natural-gas'!M23</f>
        <v>747683465903.55212</v>
      </c>
      <c r="N23">
        <f>'BIFUbC-natural-gas'!N23</f>
        <v>754829118432.37805</v>
      </c>
      <c r="O23">
        <f>'BIFUbC-natural-gas'!O23</f>
        <v>761134837124.81189</v>
      </c>
      <c r="P23">
        <f>'BIFUbC-natural-gas'!P23</f>
        <v>768922435360.05078</v>
      </c>
      <c r="Q23">
        <f>'BIFUbC-natural-gas'!Q23</f>
        <v>776892272470.50464</v>
      </c>
      <c r="R23">
        <f>'BIFUbC-natural-gas'!R23</f>
        <v>784592687660.27942</v>
      </c>
      <c r="S23">
        <f>'BIFUbC-natural-gas'!S23</f>
        <v>793330125385.60925</v>
      </c>
      <c r="T23">
        <f>'BIFUbC-natural-gas'!T23</f>
        <v>803296894276.34961</v>
      </c>
      <c r="U23">
        <f>'BIFUbC-natural-gas'!U23</f>
        <v>812995196891.65308</v>
      </c>
      <c r="V23">
        <f>'BIFUbC-natural-gas'!V23</f>
        <v>823935766441.18713</v>
      </c>
      <c r="W23">
        <f>'BIFUbC-natural-gas'!W23</f>
        <v>834899397728.60754</v>
      </c>
      <c r="X23">
        <f>'BIFUbC-natural-gas'!X23</f>
        <v>847785657305.24377</v>
      </c>
      <c r="Y23">
        <f>'BIFUbC-natural-gas'!Y23</f>
        <v>860699478538.49194</v>
      </c>
      <c r="Z23">
        <f>'BIFUbC-natural-gas'!Z23</f>
        <v>874576469453.1803</v>
      </c>
      <c r="AA23">
        <f>'BIFUbC-natural-gas'!AA23</f>
        <v>887839133454.04175</v>
      </c>
      <c r="AB23">
        <f>'BIFUbC-natural-gas'!AB23</f>
        <v>902216383918.23767</v>
      </c>
      <c r="AC23">
        <f>'BIFUbC-natural-gas'!AC23</f>
        <v>915638169763.54919</v>
      </c>
      <c r="AD23">
        <f>'BIFUbC-natural-gas'!AD23</f>
        <v>926695451520.0697</v>
      </c>
      <c r="AE23">
        <f>'BIFUbC-natural-gas'!AE23</f>
        <v>938006575507.33105</v>
      </c>
      <c r="AF23">
        <f>'BIFUbC-natural-gas'!AF23</f>
        <v>949723239579.3573</v>
      </c>
    </row>
    <row r="24" spans="1:33" ht="14" customHeight="1" x14ac:dyDescent="0.15">
      <c r="A24" s="48" t="s">
        <v>209</v>
      </c>
      <c r="B24">
        <f>'BIFUbC-natural-gas'!B24</f>
        <v>88653929662873.547</v>
      </c>
      <c r="C24">
        <f>'BIFUbC-natural-gas'!C24</f>
        <v>88314876105379.531</v>
      </c>
      <c r="D24">
        <f>'BIFUbC-natural-gas'!D24</f>
        <v>87975822547885.594</v>
      </c>
      <c r="E24">
        <f>'BIFUbC-natural-gas'!E24</f>
        <v>86990858542305.828</v>
      </c>
      <c r="F24">
        <f>'BIFUbC-natural-gas'!F24</f>
        <v>87390979279296.438</v>
      </c>
      <c r="G24">
        <f>'BIFUbC-natural-gas'!G24</f>
        <v>87798452186864.438</v>
      </c>
      <c r="H24">
        <f>'BIFUbC-natural-gas'!H24</f>
        <v>88020159205402.984</v>
      </c>
      <c r="I24">
        <f>'BIFUbC-natural-gas'!I24</f>
        <v>87426121600841.812</v>
      </c>
      <c r="J24">
        <f>'BIFUbC-natural-gas'!J24</f>
        <v>86801753426834.312</v>
      </c>
      <c r="K24">
        <f>'BIFUbC-natural-gas'!K24</f>
        <v>86700953193318.625</v>
      </c>
      <c r="L24">
        <f>'BIFUbC-natural-gas'!L24</f>
        <v>86751752311838.703</v>
      </c>
      <c r="M24">
        <f>'BIFUbC-natural-gas'!M24</f>
        <v>85430036047739.797</v>
      </c>
      <c r="N24">
        <f>'BIFUbC-natural-gas'!N24</f>
        <v>84388104887324.656</v>
      </c>
      <c r="O24">
        <f>'BIFUbC-natural-gas'!O24</f>
        <v>83472376938551.188</v>
      </c>
      <c r="P24">
        <f>'BIFUbC-natural-gas'!P24</f>
        <v>82631107464811.438</v>
      </c>
      <c r="Q24">
        <f>'BIFUbC-natural-gas'!Q24</f>
        <v>81950508599906.766</v>
      </c>
      <c r="R24">
        <f>'BIFUbC-natural-gas'!R24</f>
        <v>81405453690520.406</v>
      </c>
      <c r="S24">
        <f>'BIFUbC-natural-gas'!S24</f>
        <v>81142454413999.531</v>
      </c>
      <c r="T24">
        <f>'BIFUbC-natural-gas'!T24</f>
        <v>81053493109789.547</v>
      </c>
      <c r="U24">
        <f>'BIFUbC-natural-gas'!U24</f>
        <v>80985460091562.938</v>
      </c>
      <c r="V24">
        <f>'BIFUbC-natural-gas'!V24</f>
        <v>80915058402592.219</v>
      </c>
      <c r="W24">
        <f>'BIFUbC-natural-gas'!W24</f>
        <v>80881486748266.312</v>
      </c>
      <c r="X24">
        <f>'BIFUbC-natural-gas'!X24</f>
        <v>80878841752713.062</v>
      </c>
      <c r="Y24">
        <f>'BIFUbC-natural-gas'!Y24</f>
        <v>81036277712180.938</v>
      </c>
      <c r="Z24">
        <f>'BIFUbC-natural-gas'!Z24</f>
        <v>81292887731651.391</v>
      </c>
      <c r="AA24">
        <f>'BIFUbC-natural-gas'!AA24</f>
        <v>81625159666954.734</v>
      </c>
      <c r="AB24">
        <f>'BIFUbC-natural-gas'!AB24</f>
        <v>82023402038794.172</v>
      </c>
      <c r="AC24">
        <f>'BIFUbC-natural-gas'!AC24</f>
        <v>82327454252683.922</v>
      </c>
      <c r="AD24">
        <f>'BIFUbC-natural-gas'!AD24</f>
        <v>82636502032992.688</v>
      </c>
      <c r="AE24">
        <f>'BIFUbC-natural-gas'!AE24</f>
        <v>83063111740808.938</v>
      </c>
      <c r="AF24">
        <f>'BIFUbC-natural-gas'!AF24</f>
        <v>83694660739879.156</v>
      </c>
    </row>
    <row r="25" spans="1:33" ht="14" customHeight="1" x14ac:dyDescent="0.15">
      <c r="A25" s="48" t="s">
        <v>210</v>
      </c>
      <c r="B25">
        <f>'BIFUbC-natural-gas'!B25</f>
        <v>0</v>
      </c>
      <c r="C25">
        <f>'BIFUbC-natural-gas'!C25</f>
        <v>0</v>
      </c>
      <c r="D25">
        <f>'BIFUbC-natural-gas'!D25</f>
        <v>0</v>
      </c>
      <c r="E25">
        <f>'BIFUbC-natural-gas'!E25</f>
        <v>0</v>
      </c>
      <c r="F25">
        <f>'BIFUbC-natural-gas'!F25</f>
        <v>0</v>
      </c>
      <c r="G25">
        <f>'BIFUbC-natural-gas'!G25</f>
        <v>0</v>
      </c>
      <c r="H25">
        <f>'BIFUbC-natural-gas'!H25</f>
        <v>0</v>
      </c>
      <c r="I25">
        <f>'BIFUbC-natural-gas'!I25</f>
        <v>0</v>
      </c>
      <c r="J25">
        <f>'BIFUbC-natural-gas'!J25</f>
        <v>0</v>
      </c>
      <c r="K25">
        <f>'BIFUbC-natural-gas'!K25</f>
        <v>0</v>
      </c>
      <c r="L25">
        <f>'BIFUbC-natural-gas'!L25</f>
        <v>0</v>
      </c>
      <c r="M25">
        <f>'BIFUbC-natural-gas'!M25</f>
        <v>0</v>
      </c>
      <c r="N25">
        <f>'BIFUbC-natural-gas'!N25</f>
        <v>0</v>
      </c>
      <c r="O25">
        <f>'BIFUbC-natural-gas'!O25</f>
        <v>0</v>
      </c>
      <c r="P25">
        <f>'BIFUbC-natural-gas'!P25</f>
        <v>0</v>
      </c>
      <c r="Q25">
        <f>'BIFUbC-natural-gas'!Q25</f>
        <v>0</v>
      </c>
      <c r="R25">
        <f>'BIFUbC-natural-gas'!R25</f>
        <v>0</v>
      </c>
      <c r="S25">
        <f>'BIFUbC-natural-gas'!S25</f>
        <v>0</v>
      </c>
      <c r="T25">
        <f>'BIFUbC-natural-gas'!T25</f>
        <v>0</v>
      </c>
      <c r="U25">
        <f>'BIFUbC-natural-gas'!U25</f>
        <v>0</v>
      </c>
      <c r="V25">
        <f>'BIFUbC-natural-gas'!V25</f>
        <v>0</v>
      </c>
      <c r="W25">
        <f>'BIFUbC-natural-gas'!W25</f>
        <v>0</v>
      </c>
      <c r="X25">
        <f>'BIFUbC-natural-gas'!X25</f>
        <v>0</v>
      </c>
      <c r="Y25">
        <f>'BIFUbC-natural-gas'!Y25</f>
        <v>0</v>
      </c>
      <c r="Z25">
        <f>'BIFUbC-natural-gas'!Z25</f>
        <v>0</v>
      </c>
      <c r="AA25">
        <f>'BIFUbC-natural-gas'!AA25</f>
        <v>0</v>
      </c>
      <c r="AB25">
        <f>'BIFUbC-natural-gas'!AB25</f>
        <v>0</v>
      </c>
      <c r="AC25">
        <f>'BIFUbC-natural-gas'!AC25</f>
        <v>0</v>
      </c>
      <c r="AD25">
        <f>'BIFUbC-natural-gas'!AD25</f>
        <v>0</v>
      </c>
      <c r="AE25">
        <f>'BIFUbC-natural-gas'!AE25</f>
        <v>0</v>
      </c>
      <c r="AF25">
        <f>'BIFUbC-natural-gas'!AF25</f>
        <v>0</v>
      </c>
    </row>
    <row r="26" spans="1:33" ht="14" customHeight="1" x14ac:dyDescent="0.15">
      <c r="A26" s="48" t="s">
        <v>211</v>
      </c>
      <c r="B26">
        <f>'BIFUbC-natural-gas'!B26</f>
        <v>499549486265.95343</v>
      </c>
      <c r="C26">
        <f>'BIFUbC-natural-gas'!C26</f>
        <v>497638978394.42603</v>
      </c>
      <c r="D26">
        <f>'BIFUbC-natural-gas'!D26</f>
        <v>495728470522.89862</v>
      </c>
      <c r="E26">
        <f>'BIFUbC-natural-gas'!E26</f>
        <v>490178369530.77228</v>
      </c>
      <c r="F26">
        <f>'BIFUbC-natural-gas'!F26</f>
        <v>492432980345.74762</v>
      </c>
      <c r="G26">
        <f>'BIFUbC-natural-gas'!G26</f>
        <v>494729019364.17542</v>
      </c>
      <c r="H26">
        <f>'BIFUbC-natural-gas'!H26</f>
        <v>495978299882.63251</v>
      </c>
      <c r="I26">
        <f>'BIFUbC-natural-gas'!I26</f>
        <v>492631001220.18561</v>
      </c>
      <c r="J26">
        <f>'BIFUbC-natural-gas'!J26</f>
        <v>489112795070.13281</v>
      </c>
      <c r="K26">
        <f>'BIFUbC-natural-gas'!K26</f>
        <v>488544803272.59222</v>
      </c>
      <c r="L26">
        <f>'BIFUbC-natural-gas'!L26</f>
        <v>488831047476.94952</v>
      </c>
      <c r="M26">
        <f>'BIFUbC-natural-gas'!M26</f>
        <v>481383406033.07013</v>
      </c>
      <c r="N26">
        <f>'BIFUbC-natural-gas'!N26</f>
        <v>475512305023.9082</v>
      </c>
      <c r="O26">
        <f>'BIFUbC-natural-gas'!O26</f>
        <v>470352337179.18073</v>
      </c>
      <c r="P26">
        <f>'BIFUbC-natural-gas'!P26</f>
        <v>465611929900.94659</v>
      </c>
      <c r="Q26">
        <f>'BIFUbC-natural-gas'!Q26</f>
        <v>461776873580.15851</v>
      </c>
      <c r="R26">
        <f>'BIFUbC-natural-gas'!R26</f>
        <v>458705583892.19897</v>
      </c>
      <c r="S26">
        <f>'BIFUbC-natural-gas'!S26</f>
        <v>457223628676.29449</v>
      </c>
      <c r="T26">
        <f>'BIFUbC-natural-gas'!T26</f>
        <v>456722347187.87488</v>
      </c>
      <c r="U26">
        <f>'BIFUbC-natural-gas'!U26</f>
        <v>456338992953.79327</v>
      </c>
      <c r="V26">
        <f>'BIFUbC-natural-gas'!V26</f>
        <v>455942291671.72589</v>
      </c>
      <c r="W26">
        <f>'BIFUbC-natural-gas'!W26</f>
        <v>455753121234.09967</v>
      </c>
      <c r="X26">
        <f>'BIFUbC-natural-gas'!X26</f>
        <v>455738217143.8374</v>
      </c>
      <c r="Y26">
        <f>'BIFUbC-natural-gas'!Y26</f>
        <v>456625341414.25647</v>
      </c>
      <c r="Z26">
        <f>'BIFUbC-natural-gas'!Z26</f>
        <v>458071294277.08667</v>
      </c>
      <c r="AA26">
        <f>'BIFUbC-natural-gas'!AA26</f>
        <v>459943588886.16467</v>
      </c>
      <c r="AB26">
        <f>'BIFUbC-natural-gas'!AB26</f>
        <v>462187615439.95929</v>
      </c>
      <c r="AC26">
        <f>'BIFUbC-natural-gas'!AC26</f>
        <v>463900896823.2464</v>
      </c>
      <c r="AD26">
        <f>'BIFUbC-natural-gas'!AD26</f>
        <v>465642327355.11292</v>
      </c>
      <c r="AE26">
        <f>'BIFUbC-natural-gas'!AE26</f>
        <v>468046198917.10797</v>
      </c>
      <c r="AF26">
        <f>'BIFUbC-natural-gas'!AF26</f>
        <v>471604867768.41571</v>
      </c>
    </row>
    <row r="27" spans="1:33" ht="14" customHeight="1" x14ac:dyDescent="0.15"/>
    <row r="28" spans="1:33" ht="14.5" customHeight="1" x14ac:dyDescent="0.2">
      <c r="A28" s="29"/>
      <c r="B28" s="61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1:33" ht="14" customHeight="1" x14ac:dyDescent="0.15">
      <c r="C29" s="30"/>
      <c r="D29" s="30"/>
      <c r="E29" s="30"/>
      <c r="F29" s="30"/>
      <c r="G29" s="30"/>
      <c r="H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>
      <selection activeCell="A32" sqref="A32"/>
    </sheetView>
  </sheetViews>
  <sheetFormatPr baseColWidth="10" defaultColWidth="8.83203125" defaultRowHeight="14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1" width="8.83203125" style="48" customWidth="1"/>
    <col min="42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f>'BIFUbC-heavy-or-residual-oil'!B2</f>
        <v>0</v>
      </c>
      <c r="C2">
        <f>'BIFUbC-heavy-or-residual-oil'!C2</f>
        <v>0</v>
      </c>
      <c r="D2">
        <f>'BIFUbC-heavy-or-residual-oil'!D2</f>
        <v>0</v>
      </c>
      <c r="E2">
        <f>'BIFUbC-heavy-or-residual-oil'!E2</f>
        <v>0</v>
      </c>
      <c r="F2">
        <f>'BIFUbC-heavy-or-residual-oil'!F2</f>
        <v>0</v>
      </c>
      <c r="G2">
        <f>'BIFUbC-heavy-or-residual-oil'!G2</f>
        <v>0</v>
      </c>
      <c r="H2">
        <f>'BIFUbC-heavy-or-residual-oil'!H2</f>
        <v>0</v>
      </c>
      <c r="I2">
        <f>'BIFUbC-heavy-or-residual-oil'!I2</f>
        <v>0</v>
      </c>
      <c r="J2">
        <f>'BIFUbC-heavy-or-residual-oil'!J2</f>
        <v>0</v>
      </c>
      <c r="K2">
        <f>'BIFUbC-heavy-or-residual-oil'!K2</f>
        <v>0</v>
      </c>
      <c r="L2">
        <f>'BIFUbC-heavy-or-residual-oil'!L2</f>
        <v>0</v>
      </c>
      <c r="M2">
        <f>'BIFUbC-heavy-or-residual-oil'!M2</f>
        <v>0</v>
      </c>
      <c r="N2">
        <f>'BIFUbC-heavy-or-residual-oil'!N2</f>
        <v>0</v>
      </c>
      <c r="O2">
        <f>'BIFUbC-heavy-or-residual-oil'!O2</f>
        <v>0</v>
      </c>
      <c r="P2">
        <f>'BIFUbC-heavy-or-residual-oil'!P2</f>
        <v>0</v>
      </c>
      <c r="Q2">
        <f>'BIFUbC-heavy-or-residual-oil'!Q2</f>
        <v>0</v>
      </c>
      <c r="R2">
        <f>'BIFUbC-heavy-or-residual-oil'!R2</f>
        <v>0</v>
      </c>
      <c r="S2">
        <f>'BIFUbC-heavy-or-residual-oil'!S2</f>
        <v>0</v>
      </c>
      <c r="T2">
        <f>'BIFUbC-heavy-or-residual-oil'!T2</f>
        <v>0</v>
      </c>
      <c r="U2">
        <f>'BIFUbC-heavy-or-residual-oil'!U2</f>
        <v>0</v>
      </c>
      <c r="V2">
        <f>'BIFUbC-heavy-or-residual-oil'!V2</f>
        <v>0</v>
      </c>
      <c r="W2">
        <f>'BIFUbC-heavy-or-residual-oil'!W2</f>
        <v>0</v>
      </c>
      <c r="X2">
        <f>'BIFUbC-heavy-or-residual-oil'!X2</f>
        <v>0</v>
      </c>
      <c r="Y2">
        <f>'BIFUbC-heavy-or-residual-oil'!Y2</f>
        <v>0</v>
      </c>
      <c r="Z2">
        <f>'BIFUbC-heavy-or-residual-oil'!Z2</f>
        <v>0</v>
      </c>
      <c r="AA2">
        <f>'BIFUbC-heavy-or-residual-oil'!AA2</f>
        <v>0</v>
      </c>
      <c r="AB2">
        <f>'BIFUbC-heavy-or-residual-oil'!AB2</f>
        <v>0</v>
      </c>
      <c r="AC2">
        <f>'BIFUbC-heavy-or-residual-oil'!AC2</f>
        <v>0</v>
      </c>
      <c r="AD2">
        <f>'BIFUbC-heavy-or-residual-oil'!AD2</f>
        <v>0</v>
      </c>
      <c r="AE2">
        <f>'BIFUbC-heavy-or-residual-oil'!AE2</f>
        <v>0</v>
      </c>
      <c r="AF2">
        <f>'BIFUbC-heavy-or-residual-oil'!AF2</f>
        <v>0</v>
      </c>
      <c r="AG2" s="57"/>
    </row>
    <row r="3" spans="1:35" ht="14" customHeight="1" x14ac:dyDescent="0.15">
      <c r="A3" s="48" t="s">
        <v>190</v>
      </c>
      <c r="B3">
        <f>'BIFUbC-heavy-or-residual-oil'!B3</f>
        <v>0</v>
      </c>
      <c r="C3">
        <f>'BIFUbC-heavy-or-residual-oil'!C3</f>
        <v>0</v>
      </c>
      <c r="D3">
        <f>'BIFUbC-heavy-or-residual-oil'!D3</f>
        <v>0</v>
      </c>
      <c r="E3">
        <f>'BIFUbC-heavy-or-residual-oil'!E3</f>
        <v>0</v>
      </c>
      <c r="F3">
        <f>'BIFUbC-heavy-or-residual-oil'!F3</f>
        <v>0</v>
      </c>
      <c r="G3">
        <f>'BIFUbC-heavy-or-residual-oil'!G3</f>
        <v>0</v>
      </c>
      <c r="H3">
        <f>'BIFUbC-heavy-or-residual-oil'!H3</f>
        <v>0</v>
      </c>
      <c r="I3">
        <f>'BIFUbC-heavy-or-residual-oil'!I3</f>
        <v>0</v>
      </c>
      <c r="J3">
        <f>'BIFUbC-heavy-or-residual-oil'!J3</f>
        <v>0</v>
      </c>
      <c r="K3">
        <f>'BIFUbC-heavy-or-residual-oil'!K3</f>
        <v>0</v>
      </c>
      <c r="L3">
        <f>'BIFUbC-heavy-or-residual-oil'!L3</f>
        <v>0</v>
      </c>
      <c r="M3">
        <f>'BIFUbC-heavy-or-residual-oil'!M3</f>
        <v>0</v>
      </c>
      <c r="N3">
        <f>'BIFUbC-heavy-or-residual-oil'!N3</f>
        <v>0</v>
      </c>
      <c r="O3">
        <f>'BIFUbC-heavy-or-residual-oil'!O3</f>
        <v>0</v>
      </c>
      <c r="P3">
        <f>'BIFUbC-heavy-or-residual-oil'!P3</f>
        <v>0</v>
      </c>
      <c r="Q3">
        <f>'BIFUbC-heavy-or-residual-oil'!Q3</f>
        <v>0</v>
      </c>
      <c r="R3">
        <f>'BIFUbC-heavy-or-residual-oil'!R3</f>
        <v>0</v>
      </c>
      <c r="S3">
        <f>'BIFUbC-heavy-or-residual-oil'!S3</f>
        <v>0</v>
      </c>
      <c r="T3">
        <f>'BIFUbC-heavy-or-residual-oil'!T3</f>
        <v>0</v>
      </c>
      <c r="U3">
        <f>'BIFUbC-heavy-or-residual-oil'!U3</f>
        <v>0</v>
      </c>
      <c r="V3">
        <f>'BIFUbC-heavy-or-residual-oil'!V3</f>
        <v>0</v>
      </c>
      <c r="W3">
        <f>'BIFUbC-heavy-or-residual-oil'!W3</f>
        <v>0</v>
      </c>
      <c r="X3">
        <f>'BIFUbC-heavy-or-residual-oil'!X3</f>
        <v>0</v>
      </c>
      <c r="Y3">
        <f>'BIFUbC-heavy-or-residual-oil'!Y3</f>
        <v>0</v>
      </c>
      <c r="Z3">
        <f>'BIFUbC-heavy-or-residual-oil'!Z3</f>
        <v>0</v>
      </c>
      <c r="AA3">
        <f>'BIFUbC-heavy-or-residual-oil'!AA3</f>
        <v>0</v>
      </c>
      <c r="AB3">
        <f>'BIFUbC-heavy-or-residual-oil'!AB3</f>
        <v>0</v>
      </c>
      <c r="AC3">
        <f>'BIFUbC-heavy-or-residual-oil'!AC3</f>
        <v>0</v>
      </c>
      <c r="AD3">
        <f>'BIFUbC-heavy-or-residual-oil'!AD3</f>
        <v>0</v>
      </c>
      <c r="AE3">
        <f>'BIFUbC-heavy-or-residual-oil'!AE3</f>
        <v>0</v>
      </c>
      <c r="AF3">
        <f>'BIFUbC-heavy-or-residual-oil'!AF3</f>
        <v>0</v>
      </c>
    </row>
    <row r="4" spans="1:35" ht="14" customHeight="1" x14ac:dyDescent="0.15">
      <c r="A4" s="48" t="s">
        <v>136</v>
      </c>
      <c r="B4">
        <f>'BIFUbC-heavy-or-residual-oil'!B4+('E3 Oil + Gas Ext vs. Refi -- NM'!B82*1000000000000)</f>
        <v>982627779000</v>
      </c>
      <c r="C4">
        <f>'BIFUbC-heavy-or-residual-oil'!C4+('E3 Oil + Gas Ext vs. Refi -- NM'!C82*1000000000000)</f>
        <v>982627779000</v>
      </c>
      <c r="D4">
        <f>'BIFUbC-heavy-or-residual-oil'!D4+('E3 Oil + Gas Ext vs. Refi -- NM'!D82*1000000000000)</f>
        <v>982627779000</v>
      </c>
      <c r="E4">
        <f>'BIFUbC-heavy-or-residual-oil'!E4+('E3 Oil + Gas Ext vs. Refi -- NM'!E82*1000000000000)</f>
        <v>982627779000</v>
      </c>
      <c r="F4">
        <f>'BIFUbC-heavy-or-residual-oil'!F4+('E3 Oil + Gas Ext vs. Refi -- NM'!F82*1000000000000)</f>
        <v>982627779000</v>
      </c>
      <c r="G4">
        <f>'BIFUbC-heavy-or-residual-oil'!G4+('E3 Oil + Gas Ext vs. Refi -- NM'!G82*1000000000000)</f>
        <v>982627779000</v>
      </c>
      <c r="H4">
        <f>'BIFUbC-heavy-or-residual-oil'!H4+('E3 Oil + Gas Ext vs. Refi -- NM'!H82*1000000000000)</f>
        <v>982627779000</v>
      </c>
      <c r="I4">
        <f>'BIFUbC-heavy-or-residual-oil'!I4+('E3 Oil + Gas Ext vs. Refi -- NM'!I82*1000000000000)</f>
        <v>982627779000</v>
      </c>
      <c r="J4">
        <f>'BIFUbC-heavy-or-residual-oil'!J4+('E3 Oil + Gas Ext vs. Refi -- NM'!J82*1000000000000)</f>
        <v>982627779000</v>
      </c>
      <c r="K4">
        <f>'BIFUbC-heavy-or-residual-oil'!K4+('E3 Oil + Gas Ext vs. Refi -- NM'!K82*1000000000000)</f>
        <v>982627779000</v>
      </c>
      <c r="L4">
        <f>'BIFUbC-heavy-or-residual-oil'!L4+('E3 Oil + Gas Ext vs. Refi -- NM'!L82*1000000000000)</f>
        <v>982627779000</v>
      </c>
      <c r="M4">
        <f>'BIFUbC-heavy-or-residual-oil'!M4+('E3 Oil + Gas Ext vs. Refi -- NM'!M82*1000000000000)</f>
        <v>982627779000</v>
      </c>
      <c r="N4">
        <f>'BIFUbC-heavy-or-residual-oil'!N4+('E3 Oil + Gas Ext vs. Refi -- NM'!N82*1000000000000)</f>
        <v>982627779000</v>
      </c>
      <c r="O4">
        <f>'BIFUbC-heavy-or-residual-oil'!O4+('E3 Oil + Gas Ext vs. Refi -- NM'!O82*1000000000000)</f>
        <v>982627779000</v>
      </c>
      <c r="P4">
        <f>'BIFUbC-heavy-or-residual-oil'!P4+('E3 Oil + Gas Ext vs. Refi -- NM'!P82*1000000000000)</f>
        <v>982627779000</v>
      </c>
      <c r="Q4">
        <f>'BIFUbC-heavy-or-residual-oil'!Q4+('E3 Oil + Gas Ext vs. Refi -- NM'!Q82*1000000000000)</f>
        <v>982627779000</v>
      </c>
      <c r="R4">
        <f>'BIFUbC-heavy-or-residual-oil'!R4+('E3 Oil + Gas Ext vs. Refi -- NM'!R82*1000000000000)</f>
        <v>982627779000</v>
      </c>
      <c r="S4">
        <f>'BIFUbC-heavy-or-residual-oil'!S4+('E3 Oil + Gas Ext vs. Refi -- NM'!S82*1000000000000)</f>
        <v>982627779000</v>
      </c>
      <c r="T4">
        <f>'BIFUbC-heavy-or-residual-oil'!T4+('E3 Oil + Gas Ext vs. Refi -- NM'!T82*1000000000000)</f>
        <v>982627779000</v>
      </c>
      <c r="U4">
        <f>'BIFUbC-heavy-or-residual-oil'!U4+('E3 Oil + Gas Ext vs. Refi -- NM'!U82*1000000000000)</f>
        <v>982627779000</v>
      </c>
      <c r="V4">
        <f>'BIFUbC-heavy-or-residual-oil'!V4+('E3 Oil + Gas Ext vs. Refi -- NM'!V82*1000000000000)</f>
        <v>982627779000</v>
      </c>
      <c r="W4">
        <f>'BIFUbC-heavy-or-residual-oil'!W4+('E3 Oil + Gas Ext vs. Refi -- NM'!W82*1000000000000)</f>
        <v>982627779000</v>
      </c>
      <c r="X4">
        <f>'BIFUbC-heavy-or-residual-oil'!X4+('E3 Oil + Gas Ext vs. Refi -- NM'!X82*1000000000000)</f>
        <v>982627779000</v>
      </c>
      <c r="Y4">
        <f>'BIFUbC-heavy-or-residual-oil'!Y4+('E3 Oil + Gas Ext vs. Refi -- NM'!Y82*1000000000000)</f>
        <v>982627779000</v>
      </c>
      <c r="Z4">
        <f>'BIFUbC-heavy-or-residual-oil'!Z4+('E3 Oil + Gas Ext vs. Refi -- NM'!Z82*1000000000000)</f>
        <v>982627779000</v>
      </c>
      <c r="AA4">
        <f>'BIFUbC-heavy-or-residual-oil'!AA4+('E3 Oil + Gas Ext vs. Refi -- NM'!AA82*1000000000000)</f>
        <v>982627779000</v>
      </c>
      <c r="AB4">
        <f>'BIFUbC-heavy-or-residual-oil'!AB4+('E3 Oil + Gas Ext vs. Refi -- NM'!AB82*1000000000000)</f>
        <v>982627779000</v>
      </c>
      <c r="AC4">
        <f>'BIFUbC-heavy-or-residual-oil'!AC4+('E3 Oil + Gas Ext vs. Refi -- NM'!AC82*1000000000000)</f>
        <v>982627779000</v>
      </c>
      <c r="AD4">
        <f>'BIFUbC-heavy-or-residual-oil'!AD4+('E3 Oil + Gas Ext vs. Refi -- NM'!AD82*1000000000000)</f>
        <v>982627779000</v>
      </c>
      <c r="AE4">
        <f>'BIFUbC-heavy-or-residual-oil'!AE4+('E3 Oil + Gas Ext vs. Refi -- NM'!AE82*1000000000000)</f>
        <v>982627779000</v>
      </c>
      <c r="AF4">
        <f>'BIFUbC-heavy-or-residual-oil'!AF4+('E3 Oil + Gas Ext vs. Refi -- NM'!AF82*1000000000000)</f>
        <v>982627779000</v>
      </c>
    </row>
    <row r="5" spans="1:35" ht="14" customHeight="1" x14ac:dyDescent="0.15">
      <c r="A5" s="48" t="s">
        <v>191</v>
      </c>
      <c r="B5">
        <f>'BIFUbC-heavy-or-residual-oil'!B5</f>
        <v>0</v>
      </c>
      <c r="C5">
        <f>'BIFUbC-heavy-or-residual-oil'!C5</f>
        <v>0</v>
      </c>
      <c r="D5">
        <f>'BIFUbC-heavy-or-residual-oil'!D5</f>
        <v>0</v>
      </c>
      <c r="E5">
        <f>'BIFUbC-heavy-or-residual-oil'!E5</f>
        <v>0</v>
      </c>
      <c r="F5">
        <f>'BIFUbC-heavy-or-residual-oil'!F5</f>
        <v>0</v>
      </c>
      <c r="G5">
        <f>'BIFUbC-heavy-or-residual-oil'!G5</f>
        <v>0</v>
      </c>
      <c r="H5">
        <f>'BIFUbC-heavy-or-residual-oil'!H5</f>
        <v>0</v>
      </c>
      <c r="I5">
        <f>'BIFUbC-heavy-or-residual-oil'!I5</f>
        <v>0</v>
      </c>
      <c r="J5">
        <f>'BIFUbC-heavy-or-residual-oil'!J5</f>
        <v>0</v>
      </c>
      <c r="K5">
        <f>'BIFUbC-heavy-or-residual-oil'!K5</f>
        <v>0</v>
      </c>
      <c r="L5">
        <f>'BIFUbC-heavy-or-residual-oil'!L5</f>
        <v>0</v>
      </c>
      <c r="M5">
        <f>'BIFUbC-heavy-or-residual-oil'!M5</f>
        <v>0</v>
      </c>
      <c r="N5">
        <f>'BIFUbC-heavy-or-residual-oil'!N5</f>
        <v>0</v>
      </c>
      <c r="O5">
        <f>'BIFUbC-heavy-or-residual-oil'!O5</f>
        <v>0</v>
      </c>
      <c r="P5">
        <f>'BIFUbC-heavy-or-residual-oil'!P5</f>
        <v>0</v>
      </c>
      <c r="Q5">
        <f>'BIFUbC-heavy-or-residual-oil'!Q5</f>
        <v>0</v>
      </c>
      <c r="R5">
        <f>'BIFUbC-heavy-or-residual-oil'!R5</f>
        <v>0</v>
      </c>
      <c r="S5">
        <f>'BIFUbC-heavy-or-residual-oil'!S5</f>
        <v>0</v>
      </c>
      <c r="T5">
        <f>'BIFUbC-heavy-or-residual-oil'!T5</f>
        <v>0</v>
      </c>
      <c r="U5">
        <f>'BIFUbC-heavy-or-residual-oil'!U5</f>
        <v>0</v>
      </c>
      <c r="V5">
        <f>'BIFUbC-heavy-or-residual-oil'!V5</f>
        <v>0</v>
      </c>
      <c r="W5">
        <f>'BIFUbC-heavy-or-residual-oil'!W5</f>
        <v>0</v>
      </c>
      <c r="X5">
        <f>'BIFUbC-heavy-or-residual-oil'!X5</f>
        <v>0</v>
      </c>
      <c r="Y5">
        <f>'BIFUbC-heavy-or-residual-oil'!Y5</f>
        <v>0</v>
      </c>
      <c r="Z5">
        <f>'BIFUbC-heavy-or-residual-oil'!Z5</f>
        <v>0</v>
      </c>
      <c r="AA5">
        <f>'BIFUbC-heavy-or-residual-oil'!AA5</f>
        <v>0</v>
      </c>
      <c r="AB5">
        <f>'BIFUbC-heavy-or-residual-oil'!AB5</f>
        <v>0</v>
      </c>
      <c r="AC5">
        <f>'BIFUbC-heavy-or-residual-oil'!AC5</f>
        <v>0</v>
      </c>
      <c r="AD5">
        <f>'BIFUbC-heavy-or-residual-oil'!AD5</f>
        <v>0</v>
      </c>
      <c r="AE5">
        <f>'BIFUbC-heavy-or-residual-oil'!AE5</f>
        <v>0</v>
      </c>
      <c r="AF5">
        <f>'BIFUbC-heavy-or-residual-oil'!AF5</f>
        <v>0</v>
      </c>
    </row>
    <row r="6" spans="1:35" ht="14" customHeight="1" x14ac:dyDescent="0.15">
      <c r="A6" s="48" t="s">
        <v>192</v>
      </c>
      <c r="B6">
        <f>'BIFUbC-heavy-or-residual-oil'!B6</f>
        <v>0</v>
      </c>
      <c r="C6">
        <f>'BIFUbC-heavy-or-residual-oil'!C6</f>
        <v>0</v>
      </c>
      <c r="D6">
        <f>'BIFUbC-heavy-or-residual-oil'!D6</f>
        <v>0</v>
      </c>
      <c r="E6">
        <f>'BIFUbC-heavy-or-residual-oil'!E6</f>
        <v>0</v>
      </c>
      <c r="F6">
        <f>'BIFUbC-heavy-or-residual-oil'!F6</f>
        <v>0</v>
      </c>
      <c r="G6">
        <f>'BIFUbC-heavy-or-residual-oil'!G6</f>
        <v>0</v>
      </c>
      <c r="H6">
        <f>'BIFUbC-heavy-or-residual-oil'!H6</f>
        <v>0</v>
      </c>
      <c r="I6">
        <f>'BIFUbC-heavy-or-residual-oil'!I6</f>
        <v>0</v>
      </c>
      <c r="J6">
        <f>'BIFUbC-heavy-or-residual-oil'!J6</f>
        <v>0</v>
      </c>
      <c r="K6">
        <f>'BIFUbC-heavy-or-residual-oil'!K6</f>
        <v>0</v>
      </c>
      <c r="L6">
        <f>'BIFUbC-heavy-or-residual-oil'!L6</f>
        <v>0</v>
      </c>
      <c r="M6">
        <f>'BIFUbC-heavy-or-residual-oil'!M6</f>
        <v>0</v>
      </c>
      <c r="N6">
        <f>'BIFUbC-heavy-or-residual-oil'!N6</f>
        <v>0</v>
      </c>
      <c r="O6">
        <f>'BIFUbC-heavy-or-residual-oil'!O6</f>
        <v>0</v>
      </c>
      <c r="P6">
        <f>'BIFUbC-heavy-or-residual-oil'!P6</f>
        <v>0</v>
      </c>
      <c r="Q6">
        <f>'BIFUbC-heavy-or-residual-oil'!Q6</f>
        <v>0</v>
      </c>
      <c r="R6">
        <f>'BIFUbC-heavy-or-residual-oil'!R6</f>
        <v>0</v>
      </c>
      <c r="S6">
        <f>'BIFUbC-heavy-or-residual-oil'!S6</f>
        <v>0</v>
      </c>
      <c r="T6">
        <f>'BIFUbC-heavy-or-residual-oil'!T6</f>
        <v>0</v>
      </c>
      <c r="U6">
        <f>'BIFUbC-heavy-or-residual-oil'!U6</f>
        <v>0</v>
      </c>
      <c r="V6">
        <f>'BIFUbC-heavy-or-residual-oil'!V6</f>
        <v>0</v>
      </c>
      <c r="W6">
        <f>'BIFUbC-heavy-or-residual-oil'!W6</f>
        <v>0</v>
      </c>
      <c r="X6">
        <f>'BIFUbC-heavy-or-residual-oil'!X6</f>
        <v>0</v>
      </c>
      <c r="Y6">
        <f>'BIFUbC-heavy-or-residual-oil'!Y6</f>
        <v>0</v>
      </c>
      <c r="Z6">
        <f>'BIFUbC-heavy-or-residual-oil'!Z6</f>
        <v>0</v>
      </c>
      <c r="AA6">
        <f>'BIFUbC-heavy-or-residual-oil'!AA6</f>
        <v>0</v>
      </c>
      <c r="AB6">
        <f>'BIFUbC-heavy-or-residual-oil'!AB6</f>
        <v>0</v>
      </c>
      <c r="AC6">
        <f>'BIFUbC-heavy-or-residual-oil'!AC6</f>
        <v>0</v>
      </c>
      <c r="AD6">
        <f>'BIFUbC-heavy-or-residual-oil'!AD6</f>
        <v>0</v>
      </c>
      <c r="AE6">
        <f>'BIFUbC-heavy-or-residual-oil'!AE6</f>
        <v>0</v>
      </c>
      <c r="AF6">
        <f>'BIFUbC-heavy-or-residual-oil'!AF6</f>
        <v>0</v>
      </c>
    </row>
    <row r="7" spans="1:35" ht="14" customHeight="1" x14ac:dyDescent="0.15">
      <c r="A7" s="48" t="s">
        <v>193</v>
      </c>
      <c r="B7">
        <f>'BIFUbC-heavy-or-residual-oil'!B7</f>
        <v>0</v>
      </c>
      <c r="C7">
        <f>'BIFUbC-heavy-or-residual-oil'!C7</f>
        <v>0</v>
      </c>
      <c r="D7">
        <f>'BIFUbC-heavy-or-residual-oil'!D7</f>
        <v>0</v>
      </c>
      <c r="E7">
        <f>'BIFUbC-heavy-or-residual-oil'!E7</f>
        <v>0</v>
      </c>
      <c r="F7">
        <f>'BIFUbC-heavy-or-residual-oil'!F7</f>
        <v>0</v>
      </c>
      <c r="G7">
        <f>'BIFUbC-heavy-or-residual-oil'!G7</f>
        <v>0</v>
      </c>
      <c r="H7">
        <f>'BIFUbC-heavy-or-residual-oil'!H7</f>
        <v>0</v>
      </c>
      <c r="I7">
        <f>'BIFUbC-heavy-or-residual-oil'!I7</f>
        <v>0</v>
      </c>
      <c r="J7">
        <f>'BIFUbC-heavy-or-residual-oil'!J7</f>
        <v>0</v>
      </c>
      <c r="K7">
        <f>'BIFUbC-heavy-or-residual-oil'!K7</f>
        <v>0</v>
      </c>
      <c r="L7">
        <f>'BIFUbC-heavy-or-residual-oil'!L7</f>
        <v>0</v>
      </c>
      <c r="M7">
        <f>'BIFUbC-heavy-or-residual-oil'!M7</f>
        <v>0</v>
      </c>
      <c r="N7">
        <f>'BIFUbC-heavy-or-residual-oil'!N7</f>
        <v>0</v>
      </c>
      <c r="O7">
        <f>'BIFUbC-heavy-or-residual-oil'!O7</f>
        <v>0</v>
      </c>
      <c r="P7">
        <f>'BIFUbC-heavy-or-residual-oil'!P7</f>
        <v>0</v>
      </c>
      <c r="Q7">
        <f>'BIFUbC-heavy-or-residual-oil'!Q7</f>
        <v>0</v>
      </c>
      <c r="R7">
        <f>'BIFUbC-heavy-or-residual-oil'!R7</f>
        <v>0</v>
      </c>
      <c r="S7">
        <f>'BIFUbC-heavy-or-residual-oil'!S7</f>
        <v>0</v>
      </c>
      <c r="T7">
        <f>'BIFUbC-heavy-or-residual-oil'!T7</f>
        <v>0</v>
      </c>
      <c r="U7">
        <f>'BIFUbC-heavy-or-residual-oil'!U7</f>
        <v>0</v>
      </c>
      <c r="V7">
        <f>'BIFUbC-heavy-or-residual-oil'!V7</f>
        <v>0</v>
      </c>
      <c r="W7">
        <f>'BIFUbC-heavy-or-residual-oil'!W7</f>
        <v>0</v>
      </c>
      <c r="X7">
        <f>'BIFUbC-heavy-or-residual-oil'!X7</f>
        <v>0</v>
      </c>
      <c r="Y7">
        <f>'BIFUbC-heavy-or-residual-oil'!Y7</f>
        <v>0</v>
      </c>
      <c r="Z7">
        <f>'BIFUbC-heavy-or-residual-oil'!Z7</f>
        <v>0</v>
      </c>
      <c r="AA7">
        <f>'BIFUbC-heavy-or-residual-oil'!AA7</f>
        <v>0</v>
      </c>
      <c r="AB7">
        <f>'BIFUbC-heavy-or-residual-oil'!AB7</f>
        <v>0</v>
      </c>
      <c r="AC7">
        <f>'BIFUbC-heavy-or-residual-oil'!AC7</f>
        <v>0</v>
      </c>
      <c r="AD7">
        <f>'BIFUbC-heavy-or-residual-oil'!AD7</f>
        <v>0</v>
      </c>
      <c r="AE7">
        <f>'BIFUbC-heavy-or-residual-oil'!AE7</f>
        <v>0</v>
      </c>
      <c r="AF7">
        <f>'BIFUbC-heavy-or-residual-oil'!AF7</f>
        <v>0</v>
      </c>
    </row>
    <row r="8" spans="1:35" ht="14" customHeight="1" x14ac:dyDescent="0.15">
      <c r="A8" s="48" t="s">
        <v>194</v>
      </c>
      <c r="B8">
        <f>'BIFUbC-heavy-or-residual-oil'!B8</f>
        <v>0</v>
      </c>
      <c r="C8">
        <f>'BIFUbC-heavy-or-residual-oil'!C8</f>
        <v>0</v>
      </c>
      <c r="D8">
        <f>'BIFUbC-heavy-or-residual-oil'!D8</f>
        <v>0</v>
      </c>
      <c r="E8">
        <f>'BIFUbC-heavy-or-residual-oil'!E8</f>
        <v>0</v>
      </c>
      <c r="F8">
        <f>'BIFUbC-heavy-or-residual-oil'!F8</f>
        <v>0</v>
      </c>
      <c r="G8">
        <f>'BIFUbC-heavy-or-residual-oil'!G8</f>
        <v>0</v>
      </c>
      <c r="H8">
        <f>'BIFUbC-heavy-or-residual-oil'!H8</f>
        <v>0</v>
      </c>
      <c r="I8">
        <f>'BIFUbC-heavy-or-residual-oil'!I8</f>
        <v>0</v>
      </c>
      <c r="J8">
        <f>'BIFUbC-heavy-or-residual-oil'!J8</f>
        <v>0</v>
      </c>
      <c r="K8">
        <f>'BIFUbC-heavy-or-residual-oil'!K8</f>
        <v>0</v>
      </c>
      <c r="L8">
        <f>'BIFUbC-heavy-or-residual-oil'!L8</f>
        <v>0</v>
      </c>
      <c r="M8">
        <f>'BIFUbC-heavy-or-residual-oil'!M8</f>
        <v>0</v>
      </c>
      <c r="N8">
        <f>'BIFUbC-heavy-or-residual-oil'!N8</f>
        <v>0</v>
      </c>
      <c r="O8">
        <f>'BIFUbC-heavy-or-residual-oil'!O8</f>
        <v>0</v>
      </c>
      <c r="P8">
        <f>'BIFUbC-heavy-or-residual-oil'!P8</f>
        <v>0</v>
      </c>
      <c r="Q8">
        <f>'BIFUbC-heavy-or-residual-oil'!Q8</f>
        <v>0</v>
      </c>
      <c r="R8">
        <f>'BIFUbC-heavy-or-residual-oil'!R8</f>
        <v>0</v>
      </c>
      <c r="S8">
        <f>'BIFUbC-heavy-or-residual-oil'!S8</f>
        <v>0</v>
      </c>
      <c r="T8">
        <f>'BIFUbC-heavy-or-residual-oil'!T8</f>
        <v>0</v>
      </c>
      <c r="U8">
        <f>'BIFUbC-heavy-or-residual-oil'!U8</f>
        <v>0</v>
      </c>
      <c r="V8">
        <f>'BIFUbC-heavy-or-residual-oil'!V8</f>
        <v>0</v>
      </c>
      <c r="W8">
        <f>'BIFUbC-heavy-or-residual-oil'!W8</f>
        <v>0</v>
      </c>
      <c r="X8">
        <f>'BIFUbC-heavy-or-residual-oil'!X8</f>
        <v>0</v>
      </c>
      <c r="Y8">
        <f>'BIFUbC-heavy-or-residual-oil'!Y8</f>
        <v>0</v>
      </c>
      <c r="Z8">
        <f>'BIFUbC-heavy-or-residual-oil'!Z8</f>
        <v>0</v>
      </c>
      <c r="AA8">
        <f>'BIFUbC-heavy-or-residual-oil'!AA8</f>
        <v>0</v>
      </c>
      <c r="AB8">
        <f>'BIFUbC-heavy-or-residual-oil'!AB8</f>
        <v>0</v>
      </c>
      <c r="AC8">
        <f>'BIFUbC-heavy-or-residual-oil'!AC8</f>
        <v>0</v>
      </c>
      <c r="AD8">
        <f>'BIFUbC-heavy-or-residual-oil'!AD8</f>
        <v>0</v>
      </c>
      <c r="AE8">
        <f>'BIFUbC-heavy-or-residual-oil'!AE8</f>
        <v>0</v>
      </c>
      <c r="AF8">
        <f>'BIFUbC-heavy-or-residual-oil'!AF8</f>
        <v>0</v>
      </c>
    </row>
    <row r="9" spans="1:35" ht="14" customHeight="1" x14ac:dyDescent="0.15">
      <c r="A9" s="48" t="s">
        <v>195</v>
      </c>
      <c r="B9">
        <f>'BIFUbC-heavy-or-residual-oil'!B9</f>
        <v>0</v>
      </c>
      <c r="C9">
        <f>'BIFUbC-heavy-or-residual-oil'!C9</f>
        <v>0</v>
      </c>
      <c r="D9">
        <f>'BIFUbC-heavy-or-residual-oil'!D9</f>
        <v>0</v>
      </c>
      <c r="E9">
        <f>'BIFUbC-heavy-or-residual-oil'!E9</f>
        <v>0</v>
      </c>
      <c r="F9">
        <f>'BIFUbC-heavy-or-residual-oil'!F9</f>
        <v>0</v>
      </c>
      <c r="G9">
        <f>'BIFUbC-heavy-or-residual-oil'!G9</f>
        <v>0</v>
      </c>
      <c r="H9">
        <f>'BIFUbC-heavy-or-residual-oil'!H9</f>
        <v>0</v>
      </c>
      <c r="I9">
        <f>'BIFUbC-heavy-or-residual-oil'!I9</f>
        <v>0</v>
      </c>
      <c r="J9">
        <f>'BIFUbC-heavy-or-residual-oil'!J9</f>
        <v>0</v>
      </c>
      <c r="K9">
        <f>'BIFUbC-heavy-or-residual-oil'!K9</f>
        <v>0</v>
      </c>
      <c r="L9">
        <f>'BIFUbC-heavy-or-residual-oil'!L9</f>
        <v>0</v>
      </c>
      <c r="M9">
        <f>'BIFUbC-heavy-or-residual-oil'!M9</f>
        <v>0</v>
      </c>
      <c r="N9">
        <f>'BIFUbC-heavy-or-residual-oil'!N9</f>
        <v>0</v>
      </c>
      <c r="O9">
        <f>'BIFUbC-heavy-or-residual-oil'!O9</f>
        <v>0</v>
      </c>
      <c r="P9">
        <f>'BIFUbC-heavy-or-residual-oil'!P9</f>
        <v>0</v>
      </c>
      <c r="Q9">
        <f>'BIFUbC-heavy-or-residual-oil'!Q9</f>
        <v>0</v>
      </c>
      <c r="R9">
        <f>'BIFUbC-heavy-or-residual-oil'!R9</f>
        <v>0</v>
      </c>
      <c r="S9">
        <f>'BIFUbC-heavy-or-residual-oil'!S9</f>
        <v>0</v>
      </c>
      <c r="T9">
        <f>'BIFUbC-heavy-or-residual-oil'!T9</f>
        <v>0</v>
      </c>
      <c r="U9">
        <f>'BIFUbC-heavy-or-residual-oil'!U9</f>
        <v>0</v>
      </c>
      <c r="V9">
        <f>'BIFUbC-heavy-or-residual-oil'!V9</f>
        <v>0</v>
      </c>
      <c r="W9">
        <f>'BIFUbC-heavy-or-residual-oil'!W9</f>
        <v>0</v>
      </c>
      <c r="X9">
        <f>'BIFUbC-heavy-or-residual-oil'!X9</f>
        <v>0</v>
      </c>
      <c r="Y9">
        <f>'BIFUbC-heavy-or-residual-oil'!Y9</f>
        <v>0</v>
      </c>
      <c r="Z9">
        <f>'BIFUbC-heavy-or-residual-oil'!Z9</f>
        <v>0</v>
      </c>
      <c r="AA9">
        <f>'BIFUbC-heavy-or-residual-oil'!AA9</f>
        <v>0</v>
      </c>
      <c r="AB9">
        <f>'BIFUbC-heavy-or-residual-oil'!AB9</f>
        <v>0</v>
      </c>
      <c r="AC9">
        <f>'BIFUbC-heavy-or-residual-oil'!AC9</f>
        <v>0</v>
      </c>
      <c r="AD9">
        <f>'BIFUbC-heavy-or-residual-oil'!AD9</f>
        <v>0</v>
      </c>
      <c r="AE9">
        <f>'BIFUbC-heavy-or-residual-oil'!AE9</f>
        <v>0</v>
      </c>
      <c r="AF9">
        <f>'BIFUbC-heavy-or-residual-oil'!AF9</f>
        <v>0</v>
      </c>
      <c r="AG9" s="57"/>
    </row>
    <row r="10" spans="1:35" ht="14" customHeight="1" x14ac:dyDescent="0.15">
      <c r="A10" s="48" t="s">
        <v>137</v>
      </c>
      <c r="B10">
        <f>'BIFUbC-heavy-or-residual-oil'!B10+('E3 Oil + Gas Ext vs. Refi -- NM'!B83*1000000000000)</f>
        <v>982627779000</v>
      </c>
      <c r="C10">
        <f>'BIFUbC-heavy-or-residual-oil'!C10+('E3 Oil + Gas Ext vs. Refi -- NM'!C83*1000000000000)</f>
        <v>982627779000</v>
      </c>
      <c r="D10">
        <f>'BIFUbC-heavy-or-residual-oil'!D10+('E3 Oil + Gas Ext vs. Refi -- NM'!D83*1000000000000)</f>
        <v>982627779000</v>
      </c>
      <c r="E10">
        <f>'BIFUbC-heavy-or-residual-oil'!E10+('E3 Oil + Gas Ext vs. Refi -- NM'!E83*1000000000000)</f>
        <v>982627779000</v>
      </c>
      <c r="F10">
        <f>'BIFUbC-heavy-or-residual-oil'!F10+('E3 Oil + Gas Ext vs. Refi -- NM'!F83*1000000000000)</f>
        <v>982627779000</v>
      </c>
      <c r="G10">
        <f>'BIFUbC-heavy-or-residual-oil'!G10+('E3 Oil + Gas Ext vs. Refi -- NM'!G83*1000000000000)</f>
        <v>982627779000</v>
      </c>
      <c r="H10">
        <f>'BIFUbC-heavy-or-residual-oil'!H10+('E3 Oil + Gas Ext vs. Refi -- NM'!H83*1000000000000)</f>
        <v>982627779000</v>
      </c>
      <c r="I10">
        <f>'BIFUbC-heavy-or-residual-oil'!I10+('E3 Oil + Gas Ext vs. Refi -- NM'!I83*1000000000000)</f>
        <v>982627779000</v>
      </c>
      <c r="J10">
        <f>'BIFUbC-heavy-or-residual-oil'!J10+('E3 Oil + Gas Ext vs. Refi -- NM'!J83*1000000000000)</f>
        <v>982627779000</v>
      </c>
      <c r="K10">
        <f>'BIFUbC-heavy-or-residual-oil'!K10+('E3 Oil + Gas Ext vs. Refi -- NM'!K83*1000000000000)</f>
        <v>982627779000</v>
      </c>
      <c r="L10">
        <f>'BIFUbC-heavy-or-residual-oil'!L10+('E3 Oil + Gas Ext vs. Refi -- NM'!L83*1000000000000)</f>
        <v>982627779000</v>
      </c>
      <c r="M10">
        <f>'BIFUbC-heavy-or-residual-oil'!M10+('E3 Oil + Gas Ext vs. Refi -- NM'!M83*1000000000000)</f>
        <v>982627779000</v>
      </c>
      <c r="N10">
        <f>'BIFUbC-heavy-or-residual-oil'!N10+('E3 Oil + Gas Ext vs. Refi -- NM'!N83*1000000000000)</f>
        <v>982627779000</v>
      </c>
      <c r="O10">
        <f>'BIFUbC-heavy-or-residual-oil'!O10+('E3 Oil + Gas Ext vs. Refi -- NM'!O83*1000000000000)</f>
        <v>982627779000</v>
      </c>
      <c r="P10">
        <f>'BIFUbC-heavy-or-residual-oil'!P10+('E3 Oil + Gas Ext vs. Refi -- NM'!P83*1000000000000)</f>
        <v>982627779000</v>
      </c>
      <c r="Q10">
        <f>'BIFUbC-heavy-or-residual-oil'!Q10+('E3 Oil + Gas Ext vs. Refi -- NM'!Q83*1000000000000)</f>
        <v>982627779000</v>
      </c>
      <c r="R10">
        <f>'BIFUbC-heavy-or-residual-oil'!R10+('E3 Oil + Gas Ext vs. Refi -- NM'!R83*1000000000000)</f>
        <v>982627779000</v>
      </c>
      <c r="S10">
        <f>'BIFUbC-heavy-or-residual-oil'!S10+('E3 Oil + Gas Ext vs. Refi -- NM'!S83*1000000000000)</f>
        <v>982627779000</v>
      </c>
      <c r="T10">
        <f>'BIFUbC-heavy-or-residual-oil'!T10+('E3 Oil + Gas Ext vs. Refi -- NM'!T83*1000000000000)</f>
        <v>982627779000</v>
      </c>
      <c r="U10">
        <f>'BIFUbC-heavy-or-residual-oil'!U10+('E3 Oil + Gas Ext vs. Refi -- NM'!U83*1000000000000)</f>
        <v>982627779000</v>
      </c>
      <c r="V10">
        <f>'BIFUbC-heavy-or-residual-oil'!V10+('E3 Oil + Gas Ext vs. Refi -- NM'!V83*1000000000000)</f>
        <v>982627779000</v>
      </c>
      <c r="W10">
        <f>'BIFUbC-heavy-or-residual-oil'!W10+('E3 Oil + Gas Ext vs. Refi -- NM'!W83*1000000000000)</f>
        <v>982627779000</v>
      </c>
      <c r="X10">
        <f>'BIFUbC-heavy-or-residual-oil'!X10+('E3 Oil + Gas Ext vs. Refi -- NM'!X83*1000000000000)</f>
        <v>982627779000</v>
      </c>
      <c r="Y10">
        <f>'BIFUbC-heavy-or-residual-oil'!Y10+('E3 Oil + Gas Ext vs. Refi -- NM'!Y83*1000000000000)</f>
        <v>982627779000</v>
      </c>
      <c r="Z10">
        <f>'BIFUbC-heavy-or-residual-oil'!Z10+('E3 Oil + Gas Ext vs. Refi -- NM'!Z83*1000000000000)</f>
        <v>982627779000</v>
      </c>
      <c r="AA10">
        <f>'BIFUbC-heavy-or-residual-oil'!AA10+('E3 Oil + Gas Ext vs. Refi -- NM'!AA83*1000000000000)</f>
        <v>982627779000</v>
      </c>
      <c r="AB10">
        <f>'BIFUbC-heavy-or-residual-oil'!AB10+('E3 Oil + Gas Ext vs. Refi -- NM'!AB83*1000000000000)</f>
        <v>982627779000</v>
      </c>
      <c r="AC10">
        <f>'BIFUbC-heavy-or-residual-oil'!AC10+('E3 Oil + Gas Ext vs. Refi -- NM'!AC83*1000000000000)</f>
        <v>982627779000</v>
      </c>
      <c r="AD10">
        <f>'BIFUbC-heavy-or-residual-oil'!AD10+('E3 Oil + Gas Ext vs. Refi -- NM'!AD83*1000000000000)</f>
        <v>982627779000</v>
      </c>
      <c r="AE10">
        <f>'BIFUbC-heavy-or-residual-oil'!AE10+('E3 Oil + Gas Ext vs. Refi -- NM'!AE83*1000000000000)</f>
        <v>982627779000</v>
      </c>
      <c r="AF10">
        <f>'BIFUbC-heavy-or-residual-oil'!AF10+('E3 Oil + Gas Ext vs. Refi -- NM'!AF83*1000000000000)</f>
        <v>982627779000</v>
      </c>
    </row>
    <row r="11" spans="1:35" ht="14" customHeight="1" x14ac:dyDescent="0.15">
      <c r="A11" s="48" t="s">
        <v>196</v>
      </c>
      <c r="B11">
        <f>'BIFUbC-heavy-or-residual-oil'!B11</f>
        <v>0</v>
      </c>
      <c r="C11">
        <f>'BIFUbC-heavy-or-residual-oil'!C11</f>
        <v>0</v>
      </c>
      <c r="D11">
        <f>'BIFUbC-heavy-or-residual-oil'!D11</f>
        <v>0</v>
      </c>
      <c r="E11">
        <f>'BIFUbC-heavy-or-residual-oil'!E11</f>
        <v>0</v>
      </c>
      <c r="F11">
        <f>'BIFUbC-heavy-or-residual-oil'!F11</f>
        <v>0</v>
      </c>
      <c r="G11">
        <f>'BIFUbC-heavy-or-residual-oil'!G11</f>
        <v>0</v>
      </c>
      <c r="H11">
        <f>'BIFUbC-heavy-or-residual-oil'!H11</f>
        <v>0</v>
      </c>
      <c r="I11">
        <f>'BIFUbC-heavy-or-residual-oil'!I11</f>
        <v>0</v>
      </c>
      <c r="J11">
        <f>'BIFUbC-heavy-or-residual-oil'!J11</f>
        <v>0</v>
      </c>
      <c r="K11">
        <f>'BIFUbC-heavy-or-residual-oil'!K11</f>
        <v>0</v>
      </c>
      <c r="L11">
        <f>'BIFUbC-heavy-or-residual-oil'!L11</f>
        <v>0</v>
      </c>
      <c r="M11">
        <f>'BIFUbC-heavy-or-residual-oil'!M11</f>
        <v>0</v>
      </c>
      <c r="N11">
        <f>'BIFUbC-heavy-or-residual-oil'!N11</f>
        <v>0</v>
      </c>
      <c r="O11">
        <f>'BIFUbC-heavy-or-residual-oil'!O11</f>
        <v>0</v>
      </c>
      <c r="P11">
        <f>'BIFUbC-heavy-or-residual-oil'!P11</f>
        <v>0</v>
      </c>
      <c r="Q11">
        <f>'BIFUbC-heavy-or-residual-oil'!Q11</f>
        <v>0</v>
      </c>
      <c r="R11">
        <f>'BIFUbC-heavy-or-residual-oil'!R11</f>
        <v>0</v>
      </c>
      <c r="S11">
        <f>'BIFUbC-heavy-or-residual-oil'!S11</f>
        <v>0</v>
      </c>
      <c r="T11">
        <f>'BIFUbC-heavy-or-residual-oil'!T11</f>
        <v>0</v>
      </c>
      <c r="U11">
        <f>'BIFUbC-heavy-or-residual-oil'!U11</f>
        <v>0</v>
      </c>
      <c r="V11">
        <f>'BIFUbC-heavy-or-residual-oil'!V11</f>
        <v>0</v>
      </c>
      <c r="W11">
        <f>'BIFUbC-heavy-or-residual-oil'!W11</f>
        <v>0</v>
      </c>
      <c r="X11">
        <f>'BIFUbC-heavy-or-residual-oil'!X11</f>
        <v>0</v>
      </c>
      <c r="Y11">
        <f>'BIFUbC-heavy-or-residual-oil'!Y11</f>
        <v>0</v>
      </c>
      <c r="Z11">
        <f>'BIFUbC-heavy-or-residual-oil'!Z11</f>
        <v>0</v>
      </c>
      <c r="AA11">
        <f>'BIFUbC-heavy-or-residual-oil'!AA11</f>
        <v>0</v>
      </c>
      <c r="AB11">
        <f>'BIFUbC-heavy-or-residual-oil'!AB11</f>
        <v>0</v>
      </c>
      <c r="AC11">
        <f>'BIFUbC-heavy-or-residual-oil'!AC11</f>
        <v>0</v>
      </c>
      <c r="AD11">
        <f>'BIFUbC-heavy-or-residual-oil'!AD11</f>
        <v>0</v>
      </c>
      <c r="AE11">
        <f>'BIFUbC-heavy-or-residual-oil'!AE11</f>
        <v>0</v>
      </c>
      <c r="AF11">
        <f>'BIFUbC-heavy-or-residual-oil'!AF11</f>
        <v>0</v>
      </c>
    </row>
    <row r="12" spans="1:35" ht="14" customHeight="1" x14ac:dyDescent="0.15">
      <c r="A12" s="48" t="s">
        <v>197</v>
      </c>
      <c r="B12">
        <f>'BIFUbC-heavy-or-residual-oil'!B12</f>
        <v>0</v>
      </c>
      <c r="C12">
        <f>'BIFUbC-heavy-or-residual-oil'!C12</f>
        <v>0</v>
      </c>
      <c r="D12">
        <f>'BIFUbC-heavy-or-residual-oil'!D12</f>
        <v>0</v>
      </c>
      <c r="E12">
        <f>'BIFUbC-heavy-or-residual-oil'!E12</f>
        <v>0</v>
      </c>
      <c r="F12">
        <f>'BIFUbC-heavy-or-residual-oil'!F12</f>
        <v>0</v>
      </c>
      <c r="G12">
        <f>'BIFUbC-heavy-or-residual-oil'!G12</f>
        <v>0</v>
      </c>
      <c r="H12">
        <f>'BIFUbC-heavy-or-residual-oil'!H12</f>
        <v>0</v>
      </c>
      <c r="I12">
        <f>'BIFUbC-heavy-or-residual-oil'!I12</f>
        <v>0</v>
      </c>
      <c r="J12">
        <f>'BIFUbC-heavy-or-residual-oil'!J12</f>
        <v>0</v>
      </c>
      <c r="K12">
        <f>'BIFUbC-heavy-or-residual-oil'!K12</f>
        <v>0</v>
      </c>
      <c r="L12">
        <f>'BIFUbC-heavy-or-residual-oil'!L12</f>
        <v>0</v>
      </c>
      <c r="M12">
        <f>'BIFUbC-heavy-or-residual-oil'!M12</f>
        <v>0</v>
      </c>
      <c r="N12">
        <f>'BIFUbC-heavy-or-residual-oil'!N12</f>
        <v>0</v>
      </c>
      <c r="O12">
        <f>'BIFUbC-heavy-or-residual-oil'!O12</f>
        <v>0</v>
      </c>
      <c r="P12">
        <f>'BIFUbC-heavy-or-residual-oil'!P12</f>
        <v>0</v>
      </c>
      <c r="Q12">
        <f>'BIFUbC-heavy-or-residual-oil'!Q12</f>
        <v>0</v>
      </c>
      <c r="R12">
        <f>'BIFUbC-heavy-or-residual-oil'!R12</f>
        <v>0</v>
      </c>
      <c r="S12">
        <f>'BIFUbC-heavy-or-residual-oil'!S12</f>
        <v>0</v>
      </c>
      <c r="T12">
        <f>'BIFUbC-heavy-or-residual-oil'!T12</f>
        <v>0</v>
      </c>
      <c r="U12">
        <f>'BIFUbC-heavy-or-residual-oil'!U12</f>
        <v>0</v>
      </c>
      <c r="V12">
        <f>'BIFUbC-heavy-or-residual-oil'!V12</f>
        <v>0</v>
      </c>
      <c r="W12">
        <f>'BIFUbC-heavy-or-residual-oil'!W12</f>
        <v>0</v>
      </c>
      <c r="X12">
        <f>'BIFUbC-heavy-or-residual-oil'!X12</f>
        <v>0</v>
      </c>
      <c r="Y12">
        <f>'BIFUbC-heavy-or-residual-oil'!Y12</f>
        <v>0</v>
      </c>
      <c r="Z12">
        <f>'BIFUbC-heavy-or-residual-oil'!Z12</f>
        <v>0</v>
      </c>
      <c r="AA12">
        <f>'BIFUbC-heavy-or-residual-oil'!AA12</f>
        <v>0</v>
      </c>
      <c r="AB12">
        <f>'BIFUbC-heavy-or-residual-oil'!AB12</f>
        <v>0</v>
      </c>
      <c r="AC12">
        <f>'BIFUbC-heavy-or-residual-oil'!AC12</f>
        <v>0</v>
      </c>
      <c r="AD12">
        <f>'BIFUbC-heavy-or-residual-oil'!AD12</f>
        <v>0</v>
      </c>
      <c r="AE12">
        <f>'BIFUbC-heavy-or-residual-oil'!AE12</f>
        <v>0</v>
      </c>
      <c r="AF12">
        <f>'BIFUbC-heavy-or-residual-oil'!AF12</f>
        <v>0</v>
      </c>
    </row>
    <row r="13" spans="1:35" ht="14" customHeight="1" x14ac:dyDescent="0.15">
      <c r="A13" s="48" t="s">
        <v>198</v>
      </c>
      <c r="B13">
        <f>'BIFUbC-heavy-or-residual-oil'!B13</f>
        <v>0</v>
      </c>
      <c r="C13">
        <f>'BIFUbC-heavy-or-residual-oil'!C13</f>
        <v>0</v>
      </c>
      <c r="D13">
        <f>'BIFUbC-heavy-or-residual-oil'!D13</f>
        <v>0</v>
      </c>
      <c r="E13">
        <f>'BIFUbC-heavy-or-residual-oil'!E13</f>
        <v>0</v>
      </c>
      <c r="F13">
        <f>'BIFUbC-heavy-or-residual-oil'!F13</f>
        <v>0</v>
      </c>
      <c r="G13">
        <f>'BIFUbC-heavy-or-residual-oil'!G13</f>
        <v>0</v>
      </c>
      <c r="H13">
        <f>'BIFUbC-heavy-or-residual-oil'!H13</f>
        <v>0</v>
      </c>
      <c r="I13">
        <f>'BIFUbC-heavy-or-residual-oil'!I13</f>
        <v>0</v>
      </c>
      <c r="J13">
        <f>'BIFUbC-heavy-or-residual-oil'!J13</f>
        <v>0</v>
      </c>
      <c r="K13">
        <f>'BIFUbC-heavy-or-residual-oil'!K13</f>
        <v>0</v>
      </c>
      <c r="L13">
        <f>'BIFUbC-heavy-or-residual-oil'!L13</f>
        <v>0</v>
      </c>
      <c r="M13">
        <f>'BIFUbC-heavy-or-residual-oil'!M13</f>
        <v>0</v>
      </c>
      <c r="N13">
        <f>'BIFUbC-heavy-or-residual-oil'!N13</f>
        <v>0</v>
      </c>
      <c r="O13">
        <f>'BIFUbC-heavy-or-residual-oil'!O13</f>
        <v>0</v>
      </c>
      <c r="P13">
        <f>'BIFUbC-heavy-or-residual-oil'!P13</f>
        <v>0</v>
      </c>
      <c r="Q13">
        <f>'BIFUbC-heavy-or-residual-oil'!Q13</f>
        <v>0</v>
      </c>
      <c r="R13">
        <f>'BIFUbC-heavy-or-residual-oil'!R13</f>
        <v>0</v>
      </c>
      <c r="S13">
        <f>'BIFUbC-heavy-or-residual-oil'!S13</f>
        <v>0</v>
      </c>
      <c r="T13">
        <f>'BIFUbC-heavy-or-residual-oil'!T13</f>
        <v>0</v>
      </c>
      <c r="U13">
        <f>'BIFUbC-heavy-or-residual-oil'!U13</f>
        <v>0</v>
      </c>
      <c r="V13">
        <f>'BIFUbC-heavy-or-residual-oil'!V13</f>
        <v>0</v>
      </c>
      <c r="W13">
        <f>'BIFUbC-heavy-or-residual-oil'!W13</f>
        <v>0</v>
      </c>
      <c r="X13">
        <f>'BIFUbC-heavy-or-residual-oil'!X13</f>
        <v>0</v>
      </c>
      <c r="Y13">
        <f>'BIFUbC-heavy-or-residual-oil'!Y13</f>
        <v>0</v>
      </c>
      <c r="Z13">
        <f>'BIFUbC-heavy-or-residual-oil'!Z13</f>
        <v>0</v>
      </c>
      <c r="AA13">
        <f>'BIFUbC-heavy-or-residual-oil'!AA13</f>
        <v>0</v>
      </c>
      <c r="AB13">
        <f>'BIFUbC-heavy-or-residual-oil'!AB13</f>
        <v>0</v>
      </c>
      <c r="AC13">
        <f>'BIFUbC-heavy-or-residual-oil'!AC13</f>
        <v>0</v>
      </c>
      <c r="AD13">
        <f>'BIFUbC-heavy-or-residual-oil'!AD13</f>
        <v>0</v>
      </c>
      <c r="AE13">
        <f>'BIFUbC-heavy-or-residual-oil'!AE13</f>
        <v>0</v>
      </c>
      <c r="AF13">
        <f>'BIFUbC-heavy-or-residual-oil'!AF13</f>
        <v>0</v>
      </c>
    </row>
    <row r="14" spans="1:35" ht="14" customHeight="1" x14ac:dyDescent="0.15">
      <c r="A14" s="48" t="s">
        <v>199</v>
      </c>
      <c r="B14">
        <f>'BIFUbC-heavy-or-residual-oil'!B14</f>
        <v>0</v>
      </c>
      <c r="C14">
        <f>'BIFUbC-heavy-or-residual-oil'!C14</f>
        <v>0</v>
      </c>
      <c r="D14">
        <f>'BIFUbC-heavy-or-residual-oil'!D14</f>
        <v>0</v>
      </c>
      <c r="E14">
        <f>'BIFUbC-heavy-or-residual-oil'!E14</f>
        <v>0</v>
      </c>
      <c r="F14">
        <f>'BIFUbC-heavy-or-residual-oil'!F14</f>
        <v>0</v>
      </c>
      <c r="G14">
        <f>'BIFUbC-heavy-or-residual-oil'!G14</f>
        <v>0</v>
      </c>
      <c r="H14">
        <f>'BIFUbC-heavy-or-residual-oil'!H14</f>
        <v>0</v>
      </c>
      <c r="I14">
        <f>'BIFUbC-heavy-or-residual-oil'!I14</f>
        <v>0</v>
      </c>
      <c r="J14">
        <f>'BIFUbC-heavy-or-residual-oil'!J14</f>
        <v>0</v>
      </c>
      <c r="K14">
        <f>'BIFUbC-heavy-or-residual-oil'!K14</f>
        <v>0</v>
      </c>
      <c r="L14">
        <f>'BIFUbC-heavy-or-residual-oil'!L14</f>
        <v>0</v>
      </c>
      <c r="M14">
        <f>'BIFUbC-heavy-or-residual-oil'!M14</f>
        <v>0</v>
      </c>
      <c r="N14">
        <f>'BIFUbC-heavy-or-residual-oil'!N14</f>
        <v>0</v>
      </c>
      <c r="O14">
        <f>'BIFUbC-heavy-or-residual-oil'!O14</f>
        <v>0</v>
      </c>
      <c r="P14">
        <f>'BIFUbC-heavy-or-residual-oil'!P14</f>
        <v>0</v>
      </c>
      <c r="Q14">
        <f>'BIFUbC-heavy-or-residual-oil'!Q14</f>
        <v>0</v>
      </c>
      <c r="R14">
        <f>'BIFUbC-heavy-or-residual-oil'!R14</f>
        <v>0</v>
      </c>
      <c r="S14">
        <f>'BIFUbC-heavy-or-residual-oil'!S14</f>
        <v>0</v>
      </c>
      <c r="T14">
        <f>'BIFUbC-heavy-or-residual-oil'!T14</f>
        <v>0</v>
      </c>
      <c r="U14">
        <f>'BIFUbC-heavy-or-residual-oil'!U14</f>
        <v>0</v>
      </c>
      <c r="V14">
        <f>'BIFUbC-heavy-or-residual-oil'!V14</f>
        <v>0</v>
      </c>
      <c r="W14">
        <f>'BIFUbC-heavy-or-residual-oil'!W14</f>
        <v>0</v>
      </c>
      <c r="X14">
        <f>'BIFUbC-heavy-or-residual-oil'!X14</f>
        <v>0</v>
      </c>
      <c r="Y14">
        <f>'BIFUbC-heavy-or-residual-oil'!Y14</f>
        <v>0</v>
      </c>
      <c r="Z14">
        <f>'BIFUbC-heavy-or-residual-oil'!Z14</f>
        <v>0</v>
      </c>
      <c r="AA14">
        <f>'BIFUbC-heavy-or-residual-oil'!AA14</f>
        <v>0</v>
      </c>
      <c r="AB14">
        <f>'BIFUbC-heavy-or-residual-oil'!AB14</f>
        <v>0</v>
      </c>
      <c r="AC14">
        <f>'BIFUbC-heavy-or-residual-oil'!AC14</f>
        <v>0</v>
      </c>
      <c r="AD14">
        <f>'BIFUbC-heavy-or-residual-oil'!AD14</f>
        <v>0</v>
      </c>
      <c r="AE14">
        <f>'BIFUbC-heavy-or-residual-oil'!AE14</f>
        <v>0</v>
      </c>
      <c r="AF14">
        <f>'BIFUbC-heavy-or-residual-oil'!AF14</f>
        <v>0</v>
      </c>
    </row>
    <row r="15" spans="1:35" ht="14" customHeight="1" x14ac:dyDescent="0.15">
      <c r="A15" s="48" t="s">
        <v>200</v>
      </c>
      <c r="B15">
        <f>'BIFUbC-heavy-or-residual-oil'!B15</f>
        <v>0</v>
      </c>
      <c r="C15">
        <f>'BIFUbC-heavy-or-residual-oil'!C15</f>
        <v>0</v>
      </c>
      <c r="D15">
        <f>'BIFUbC-heavy-or-residual-oil'!D15</f>
        <v>0</v>
      </c>
      <c r="E15">
        <f>'BIFUbC-heavy-or-residual-oil'!E15</f>
        <v>0</v>
      </c>
      <c r="F15">
        <f>'BIFUbC-heavy-or-residual-oil'!F15</f>
        <v>0</v>
      </c>
      <c r="G15">
        <f>'BIFUbC-heavy-or-residual-oil'!G15</f>
        <v>0</v>
      </c>
      <c r="H15">
        <f>'BIFUbC-heavy-or-residual-oil'!H15</f>
        <v>0</v>
      </c>
      <c r="I15">
        <f>'BIFUbC-heavy-or-residual-oil'!I15</f>
        <v>0</v>
      </c>
      <c r="J15">
        <f>'BIFUbC-heavy-or-residual-oil'!J15</f>
        <v>0</v>
      </c>
      <c r="K15">
        <f>'BIFUbC-heavy-or-residual-oil'!K15</f>
        <v>0</v>
      </c>
      <c r="L15">
        <f>'BIFUbC-heavy-or-residual-oil'!L15</f>
        <v>0</v>
      </c>
      <c r="M15">
        <f>'BIFUbC-heavy-or-residual-oil'!M15</f>
        <v>0</v>
      </c>
      <c r="N15">
        <f>'BIFUbC-heavy-or-residual-oil'!N15</f>
        <v>0</v>
      </c>
      <c r="O15">
        <f>'BIFUbC-heavy-or-residual-oil'!O15</f>
        <v>0</v>
      </c>
      <c r="P15">
        <f>'BIFUbC-heavy-or-residual-oil'!P15</f>
        <v>0</v>
      </c>
      <c r="Q15">
        <f>'BIFUbC-heavy-or-residual-oil'!Q15</f>
        <v>0</v>
      </c>
      <c r="R15">
        <f>'BIFUbC-heavy-or-residual-oil'!R15</f>
        <v>0</v>
      </c>
      <c r="S15">
        <f>'BIFUbC-heavy-or-residual-oil'!S15</f>
        <v>0</v>
      </c>
      <c r="T15">
        <f>'BIFUbC-heavy-or-residual-oil'!T15</f>
        <v>0</v>
      </c>
      <c r="U15">
        <f>'BIFUbC-heavy-or-residual-oil'!U15</f>
        <v>0</v>
      </c>
      <c r="V15">
        <f>'BIFUbC-heavy-or-residual-oil'!V15</f>
        <v>0</v>
      </c>
      <c r="W15">
        <f>'BIFUbC-heavy-or-residual-oil'!W15</f>
        <v>0</v>
      </c>
      <c r="X15">
        <f>'BIFUbC-heavy-or-residual-oil'!X15</f>
        <v>0</v>
      </c>
      <c r="Y15">
        <f>'BIFUbC-heavy-or-residual-oil'!Y15</f>
        <v>0</v>
      </c>
      <c r="Z15">
        <f>'BIFUbC-heavy-or-residual-oil'!Z15</f>
        <v>0</v>
      </c>
      <c r="AA15">
        <f>'BIFUbC-heavy-or-residual-oil'!AA15</f>
        <v>0</v>
      </c>
      <c r="AB15">
        <f>'BIFUbC-heavy-or-residual-oil'!AB15</f>
        <v>0</v>
      </c>
      <c r="AC15">
        <f>'BIFUbC-heavy-or-residual-oil'!AC15</f>
        <v>0</v>
      </c>
      <c r="AD15">
        <f>'BIFUbC-heavy-or-residual-oil'!AD15</f>
        <v>0</v>
      </c>
      <c r="AE15">
        <f>'BIFUbC-heavy-or-residual-oil'!AE15</f>
        <v>0</v>
      </c>
      <c r="AF15">
        <f>'BIFUbC-heavy-or-residual-oil'!AF15</f>
        <v>0</v>
      </c>
      <c r="AG15" s="57"/>
    </row>
    <row r="16" spans="1:35" ht="14" customHeight="1" x14ac:dyDescent="0.15">
      <c r="A16" s="48" t="s">
        <v>201</v>
      </c>
      <c r="B16">
        <f>'BIFUbC-heavy-or-residual-oil'!B16</f>
        <v>0</v>
      </c>
      <c r="C16">
        <f>'BIFUbC-heavy-or-residual-oil'!C16</f>
        <v>0</v>
      </c>
      <c r="D16">
        <f>'BIFUbC-heavy-or-residual-oil'!D16</f>
        <v>0</v>
      </c>
      <c r="E16">
        <f>'BIFUbC-heavy-or-residual-oil'!E16</f>
        <v>0</v>
      </c>
      <c r="F16">
        <f>'BIFUbC-heavy-or-residual-oil'!F16</f>
        <v>0</v>
      </c>
      <c r="G16">
        <f>'BIFUbC-heavy-or-residual-oil'!G16</f>
        <v>0</v>
      </c>
      <c r="H16">
        <f>'BIFUbC-heavy-or-residual-oil'!H16</f>
        <v>0</v>
      </c>
      <c r="I16">
        <f>'BIFUbC-heavy-or-residual-oil'!I16</f>
        <v>0</v>
      </c>
      <c r="J16">
        <f>'BIFUbC-heavy-or-residual-oil'!J16</f>
        <v>0</v>
      </c>
      <c r="K16">
        <f>'BIFUbC-heavy-or-residual-oil'!K16</f>
        <v>0</v>
      </c>
      <c r="L16">
        <f>'BIFUbC-heavy-or-residual-oil'!L16</f>
        <v>0</v>
      </c>
      <c r="M16">
        <f>'BIFUbC-heavy-or-residual-oil'!M16</f>
        <v>0</v>
      </c>
      <c r="N16">
        <f>'BIFUbC-heavy-or-residual-oil'!N16</f>
        <v>0</v>
      </c>
      <c r="O16">
        <f>'BIFUbC-heavy-or-residual-oil'!O16</f>
        <v>0</v>
      </c>
      <c r="P16">
        <f>'BIFUbC-heavy-or-residual-oil'!P16</f>
        <v>0</v>
      </c>
      <c r="Q16">
        <f>'BIFUbC-heavy-or-residual-oil'!Q16</f>
        <v>0</v>
      </c>
      <c r="R16">
        <f>'BIFUbC-heavy-or-residual-oil'!R16</f>
        <v>0</v>
      </c>
      <c r="S16">
        <f>'BIFUbC-heavy-or-residual-oil'!S16</f>
        <v>0</v>
      </c>
      <c r="T16">
        <f>'BIFUbC-heavy-or-residual-oil'!T16</f>
        <v>0</v>
      </c>
      <c r="U16">
        <f>'BIFUbC-heavy-or-residual-oil'!U16</f>
        <v>0</v>
      </c>
      <c r="V16">
        <f>'BIFUbC-heavy-or-residual-oil'!V16</f>
        <v>0</v>
      </c>
      <c r="W16">
        <f>'BIFUbC-heavy-or-residual-oil'!W16</f>
        <v>0</v>
      </c>
      <c r="X16">
        <f>'BIFUbC-heavy-or-residual-oil'!X16</f>
        <v>0</v>
      </c>
      <c r="Y16">
        <f>'BIFUbC-heavy-or-residual-oil'!Y16</f>
        <v>0</v>
      </c>
      <c r="Z16">
        <f>'BIFUbC-heavy-or-residual-oil'!Z16</f>
        <v>0</v>
      </c>
      <c r="AA16">
        <f>'BIFUbC-heavy-or-residual-oil'!AA16</f>
        <v>0</v>
      </c>
      <c r="AB16">
        <f>'BIFUbC-heavy-or-residual-oil'!AB16</f>
        <v>0</v>
      </c>
      <c r="AC16">
        <f>'BIFUbC-heavy-or-residual-oil'!AC16</f>
        <v>0</v>
      </c>
      <c r="AD16">
        <f>'BIFUbC-heavy-or-residual-oil'!AD16</f>
        <v>0</v>
      </c>
      <c r="AE16">
        <f>'BIFUbC-heavy-or-residual-oil'!AE16</f>
        <v>0</v>
      </c>
      <c r="AF16">
        <f>'BIFUbC-heavy-or-residual-oil'!AF16</f>
        <v>0</v>
      </c>
    </row>
    <row r="17" spans="1:33" ht="14" customHeight="1" x14ac:dyDescent="0.15">
      <c r="A17" s="48" t="s">
        <v>202</v>
      </c>
      <c r="B17">
        <f>'BIFUbC-heavy-or-residual-oil'!B17</f>
        <v>0</v>
      </c>
      <c r="C17">
        <f>'BIFUbC-heavy-or-residual-oil'!C17</f>
        <v>0</v>
      </c>
      <c r="D17">
        <f>'BIFUbC-heavy-or-residual-oil'!D17</f>
        <v>0</v>
      </c>
      <c r="E17">
        <f>'BIFUbC-heavy-or-residual-oil'!E17</f>
        <v>0</v>
      </c>
      <c r="F17">
        <f>'BIFUbC-heavy-or-residual-oil'!F17</f>
        <v>0</v>
      </c>
      <c r="G17">
        <f>'BIFUbC-heavy-or-residual-oil'!G17</f>
        <v>0</v>
      </c>
      <c r="H17">
        <f>'BIFUbC-heavy-or-residual-oil'!H17</f>
        <v>0</v>
      </c>
      <c r="I17">
        <f>'BIFUbC-heavy-or-residual-oil'!I17</f>
        <v>0</v>
      </c>
      <c r="J17">
        <f>'BIFUbC-heavy-or-residual-oil'!J17</f>
        <v>0</v>
      </c>
      <c r="K17">
        <f>'BIFUbC-heavy-or-residual-oil'!K17</f>
        <v>0</v>
      </c>
      <c r="L17">
        <f>'BIFUbC-heavy-or-residual-oil'!L17</f>
        <v>0</v>
      </c>
      <c r="M17">
        <f>'BIFUbC-heavy-or-residual-oil'!M17</f>
        <v>0</v>
      </c>
      <c r="N17">
        <f>'BIFUbC-heavy-or-residual-oil'!N17</f>
        <v>0</v>
      </c>
      <c r="O17">
        <f>'BIFUbC-heavy-or-residual-oil'!O17</f>
        <v>0</v>
      </c>
      <c r="P17">
        <f>'BIFUbC-heavy-or-residual-oil'!P17</f>
        <v>0</v>
      </c>
      <c r="Q17">
        <f>'BIFUbC-heavy-or-residual-oil'!Q17</f>
        <v>0</v>
      </c>
      <c r="R17">
        <f>'BIFUbC-heavy-or-residual-oil'!R17</f>
        <v>0</v>
      </c>
      <c r="S17">
        <f>'BIFUbC-heavy-or-residual-oil'!S17</f>
        <v>0</v>
      </c>
      <c r="T17">
        <f>'BIFUbC-heavy-or-residual-oil'!T17</f>
        <v>0</v>
      </c>
      <c r="U17">
        <f>'BIFUbC-heavy-or-residual-oil'!U17</f>
        <v>0</v>
      </c>
      <c r="V17">
        <f>'BIFUbC-heavy-or-residual-oil'!V17</f>
        <v>0</v>
      </c>
      <c r="W17">
        <f>'BIFUbC-heavy-or-residual-oil'!W17</f>
        <v>0</v>
      </c>
      <c r="X17">
        <f>'BIFUbC-heavy-or-residual-oil'!X17</f>
        <v>0</v>
      </c>
      <c r="Y17">
        <f>'BIFUbC-heavy-or-residual-oil'!Y17</f>
        <v>0</v>
      </c>
      <c r="Z17">
        <f>'BIFUbC-heavy-or-residual-oil'!Z17</f>
        <v>0</v>
      </c>
      <c r="AA17">
        <f>'BIFUbC-heavy-or-residual-oil'!AA17</f>
        <v>0</v>
      </c>
      <c r="AB17">
        <f>'BIFUbC-heavy-or-residual-oil'!AB17</f>
        <v>0</v>
      </c>
      <c r="AC17">
        <f>'BIFUbC-heavy-or-residual-oil'!AC17</f>
        <v>0</v>
      </c>
      <c r="AD17">
        <f>'BIFUbC-heavy-or-residual-oil'!AD17</f>
        <v>0</v>
      </c>
      <c r="AE17">
        <f>'BIFUbC-heavy-or-residual-oil'!AE17</f>
        <v>0</v>
      </c>
      <c r="AF17">
        <f>'BIFUbC-heavy-or-residual-oil'!AF17</f>
        <v>0</v>
      </c>
    </row>
    <row r="18" spans="1:33" ht="14" customHeight="1" x14ac:dyDescent="0.15">
      <c r="A18" s="48" t="s">
        <v>203</v>
      </c>
      <c r="B18">
        <f>'BIFUbC-heavy-or-residual-oil'!B18</f>
        <v>0</v>
      </c>
      <c r="C18" s="56">
        <f>'BIFUbC-heavy-or-residual-oil'!C18</f>
        <v>0</v>
      </c>
      <c r="D18" s="56">
        <f>'BIFUbC-heavy-or-residual-oil'!D18</f>
        <v>0</v>
      </c>
      <c r="E18" s="56">
        <f>'BIFUbC-heavy-or-residual-oil'!E18</f>
        <v>0</v>
      </c>
      <c r="F18" s="56">
        <f>'BIFUbC-heavy-or-residual-oil'!F18</f>
        <v>0</v>
      </c>
      <c r="G18" s="56">
        <f>'BIFUbC-heavy-or-residual-oil'!G18</f>
        <v>0</v>
      </c>
      <c r="H18" s="56">
        <f>'BIFUbC-heavy-or-residual-oil'!H18</f>
        <v>0</v>
      </c>
      <c r="I18" s="56">
        <f>'BIFUbC-heavy-or-residual-oil'!I18</f>
        <v>0</v>
      </c>
      <c r="J18" s="56">
        <f>'BIFUbC-heavy-or-residual-oil'!J18</f>
        <v>0</v>
      </c>
      <c r="K18" s="56">
        <f>'BIFUbC-heavy-or-residual-oil'!K18</f>
        <v>0</v>
      </c>
      <c r="L18" s="56">
        <f>'BIFUbC-heavy-or-residual-oil'!L18</f>
        <v>0</v>
      </c>
      <c r="M18" s="56">
        <f>'BIFUbC-heavy-or-residual-oil'!M18</f>
        <v>0</v>
      </c>
      <c r="N18" s="56">
        <f>'BIFUbC-heavy-or-residual-oil'!N18</f>
        <v>0</v>
      </c>
      <c r="O18" s="56">
        <f>'BIFUbC-heavy-or-residual-oil'!O18</f>
        <v>0</v>
      </c>
      <c r="P18" s="56">
        <f>'BIFUbC-heavy-or-residual-oil'!P18</f>
        <v>0</v>
      </c>
      <c r="Q18" s="56">
        <f>'BIFUbC-heavy-or-residual-oil'!Q18</f>
        <v>0</v>
      </c>
      <c r="R18" s="56">
        <f>'BIFUbC-heavy-or-residual-oil'!R18</f>
        <v>0</v>
      </c>
      <c r="S18" s="56">
        <f>'BIFUbC-heavy-or-residual-oil'!S18</f>
        <v>0</v>
      </c>
      <c r="T18" s="56">
        <f>'BIFUbC-heavy-or-residual-oil'!T18</f>
        <v>0</v>
      </c>
      <c r="U18" s="56">
        <f>'BIFUbC-heavy-or-residual-oil'!U18</f>
        <v>0</v>
      </c>
      <c r="V18" s="56">
        <f>'BIFUbC-heavy-or-residual-oil'!V18</f>
        <v>0</v>
      </c>
      <c r="W18" s="56">
        <f>'BIFUbC-heavy-or-residual-oil'!W18</f>
        <v>0</v>
      </c>
      <c r="X18" s="56">
        <f>'BIFUbC-heavy-or-residual-oil'!X18</f>
        <v>0</v>
      </c>
      <c r="Y18" s="56">
        <f>'BIFUbC-heavy-or-residual-oil'!Y18</f>
        <v>0</v>
      </c>
      <c r="Z18" s="56">
        <f>'BIFUbC-heavy-or-residual-oil'!Z18</f>
        <v>0</v>
      </c>
      <c r="AA18" s="56">
        <f>'BIFUbC-heavy-or-residual-oil'!AA18</f>
        <v>0</v>
      </c>
      <c r="AB18" s="56">
        <f>'BIFUbC-heavy-or-residual-oil'!AB18</f>
        <v>0</v>
      </c>
      <c r="AC18" s="56">
        <f>'BIFUbC-heavy-or-residual-oil'!AC18</f>
        <v>0</v>
      </c>
      <c r="AD18" s="56">
        <f>'BIFUbC-heavy-or-residual-oil'!AD18</f>
        <v>0</v>
      </c>
      <c r="AE18" s="56">
        <f>'BIFUbC-heavy-or-residual-oil'!AE18</f>
        <v>0</v>
      </c>
      <c r="AF18" s="56">
        <f>'BIFUbC-heavy-or-residual-oil'!AF18</f>
        <v>0</v>
      </c>
      <c r="AG18" s="30"/>
    </row>
    <row r="19" spans="1:33" ht="14" customHeight="1" x14ac:dyDescent="0.15">
      <c r="A19" s="48" t="s">
        <v>204</v>
      </c>
      <c r="B19">
        <f>'BIFUbC-heavy-or-residual-oil'!B19</f>
        <v>0</v>
      </c>
      <c r="C19">
        <f>'BIFUbC-heavy-or-residual-oil'!C19</f>
        <v>0</v>
      </c>
      <c r="D19">
        <f>'BIFUbC-heavy-or-residual-oil'!D19</f>
        <v>0</v>
      </c>
      <c r="E19">
        <f>'BIFUbC-heavy-or-residual-oil'!E19</f>
        <v>0</v>
      </c>
      <c r="F19">
        <f>'BIFUbC-heavy-or-residual-oil'!F19</f>
        <v>0</v>
      </c>
      <c r="G19">
        <f>'BIFUbC-heavy-or-residual-oil'!G19</f>
        <v>0</v>
      </c>
      <c r="H19">
        <f>'BIFUbC-heavy-or-residual-oil'!H19</f>
        <v>0</v>
      </c>
      <c r="I19">
        <f>'BIFUbC-heavy-or-residual-oil'!I19</f>
        <v>0</v>
      </c>
      <c r="J19">
        <f>'BIFUbC-heavy-or-residual-oil'!J19</f>
        <v>0</v>
      </c>
      <c r="K19">
        <f>'BIFUbC-heavy-or-residual-oil'!K19</f>
        <v>0</v>
      </c>
      <c r="L19">
        <f>'BIFUbC-heavy-or-residual-oil'!L19</f>
        <v>0</v>
      </c>
      <c r="M19">
        <f>'BIFUbC-heavy-or-residual-oil'!M19</f>
        <v>0</v>
      </c>
      <c r="N19">
        <f>'BIFUbC-heavy-or-residual-oil'!N19</f>
        <v>0</v>
      </c>
      <c r="O19">
        <f>'BIFUbC-heavy-or-residual-oil'!O19</f>
        <v>0</v>
      </c>
      <c r="P19">
        <f>'BIFUbC-heavy-or-residual-oil'!P19</f>
        <v>0</v>
      </c>
      <c r="Q19">
        <f>'BIFUbC-heavy-or-residual-oil'!Q19</f>
        <v>0</v>
      </c>
      <c r="R19">
        <f>'BIFUbC-heavy-or-residual-oil'!R19</f>
        <v>0</v>
      </c>
      <c r="S19">
        <f>'BIFUbC-heavy-or-residual-oil'!S19</f>
        <v>0</v>
      </c>
      <c r="T19">
        <f>'BIFUbC-heavy-or-residual-oil'!T19</f>
        <v>0</v>
      </c>
      <c r="U19">
        <f>'BIFUbC-heavy-or-residual-oil'!U19</f>
        <v>0</v>
      </c>
      <c r="V19">
        <f>'BIFUbC-heavy-or-residual-oil'!V19</f>
        <v>0</v>
      </c>
      <c r="W19">
        <f>'BIFUbC-heavy-or-residual-oil'!W19</f>
        <v>0</v>
      </c>
      <c r="X19">
        <f>'BIFUbC-heavy-or-residual-oil'!X19</f>
        <v>0</v>
      </c>
      <c r="Y19">
        <f>'BIFUbC-heavy-or-residual-oil'!Y19</f>
        <v>0</v>
      </c>
      <c r="Z19">
        <f>'BIFUbC-heavy-or-residual-oil'!Z19</f>
        <v>0</v>
      </c>
      <c r="AA19">
        <f>'BIFUbC-heavy-or-residual-oil'!AA19</f>
        <v>0</v>
      </c>
      <c r="AB19">
        <f>'BIFUbC-heavy-or-residual-oil'!AB19</f>
        <v>0</v>
      </c>
      <c r="AC19">
        <f>'BIFUbC-heavy-or-residual-oil'!AC19</f>
        <v>0</v>
      </c>
      <c r="AD19">
        <f>'BIFUbC-heavy-or-residual-oil'!AD19</f>
        <v>0</v>
      </c>
      <c r="AE19">
        <f>'BIFUbC-heavy-or-residual-oil'!AE19</f>
        <v>0</v>
      </c>
      <c r="AF19">
        <f>'BIFUbC-heavy-or-residual-oil'!AF19</f>
        <v>0</v>
      </c>
    </row>
    <row r="20" spans="1:33" ht="14" customHeight="1" x14ac:dyDescent="0.15">
      <c r="A20" s="48" t="s">
        <v>205</v>
      </c>
      <c r="B20">
        <f>'BIFUbC-heavy-or-residual-oil'!B20</f>
        <v>0</v>
      </c>
      <c r="C20">
        <f>'BIFUbC-heavy-or-residual-oil'!C20</f>
        <v>0</v>
      </c>
      <c r="D20">
        <f>'BIFUbC-heavy-or-residual-oil'!D20</f>
        <v>0</v>
      </c>
      <c r="E20">
        <f>'BIFUbC-heavy-or-residual-oil'!E20</f>
        <v>0</v>
      </c>
      <c r="F20">
        <f>'BIFUbC-heavy-or-residual-oil'!F20</f>
        <v>0</v>
      </c>
      <c r="G20">
        <f>'BIFUbC-heavy-or-residual-oil'!G20</f>
        <v>0</v>
      </c>
      <c r="H20">
        <f>'BIFUbC-heavy-or-residual-oil'!H20</f>
        <v>0</v>
      </c>
      <c r="I20">
        <f>'BIFUbC-heavy-or-residual-oil'!I20</f>
        <v>0</v>
      </c>
      <c r="J20">
        <f>'BIFUbC-heavy-or-residual-oil'!J20</f>
        <v>0</v>
      </c>
      <c r="K20">
        <f>'BIFUbC-heavy-or-residual-oil'!K20</f>
        <v>0</v>
      </c>
      <c r="L20">
        <f>'BIFUbC-heavy-or-residual-oil'!L20</f>
        <v>0</v>
      </c>
      <c r="M20">
        <f>'BIFUbC-heavy-or-residual-oil'!M20</f>
        <v>0</v>
      </c>
      <c r="N20">
        <f>'BIFUbC-heavy-or-residual-oil'!N20</f>
        <v>0</v>
      </c>
      <c r="O20">
        <f>'BIFUbC-heavy-or-residual-oil'!O20</f>
        <v>0</v>
      </c>
      <c r="P20">
        <f>'BIFUbC-heavy-or-residual-oil'!P20</f>
        <v>0</v>
      </c>
      <c r="Q20">
        <f>'BIFUbC-heavy-or-residual-oil'!Q20</f>
        <v>0</v>
      </c>
      <c r="R20">
        <f>'BIFUbC-heavy-or-residual-oil'!R20</f>
        <v>0</v>
      </c>
      <c r="S20">
        <f>'BIFUbC-heavy-or-residual-oil'!S20</f>
        <v>0</v>
      </c>
      <c r="T20">
        <f>'BIFUbC-heavy-or-residual-oil'!T20</f>
        <v>0</v>
      </c>
      <c r="U20">
        <f>'BIFUbC-heavy-or-residual-oil'!U20</f>
        <v>0</v>
      </c>
      <c r="V20">
        <f>'BIFUbC-heavy-or-residual-oil'!V20</f>
        <v>0</v>
      </c>
      <c r="W20">
        <f>'BIFUbC-heavy-or-residual-oil'!W20</f>
        <v>0</v>
      </c>
      <c r="X20">
        <f>'BIFUbC-heavy-or-residual-oil'!X20</f>
        <v>0</v>
      </c>
      <c r="Y20">
        <f>'BIFUbC-heavy-or-residual-oil'!Y20</f>
        <v>0</v>
      </c>
      <c r="Z20">
        <f>'BIFUbC-heavy-or-residual-oil'!Z20</f>
        <v>0</v>
      </c>
      <c r="AA20">
        <f>'BIFUbC-heavy-or-residual-oil'!AA20</f>
        <v>0</v>
      </c>
      <c r="AB20">
        <f>'BIFUbC-heavy-or-residual-oil'!AB20</f>
        <v>0</v>
      </c>
      <c r="AC20">
        <f>'BIFUbC-heavy-or-residual-oil'!AC20</f>
        <v>0</v>
      </c>
      <c r="AD20">
        <f>'BIFUbC-heavy-or-residual-oil'!AD20</f>
        <v>0</v>
      </c>
      <c r="AE20">
        <f>'BIFUbC-heavy-or-residual-oil'!AE20</f>
        <v>0</v>
      </c>
      <c r="AF20">
        <f>'BIFUbC-heavy-or-residual-oil'!AF20</f>
        <v>0</v>
      </c>
      <c r="AG20" s="57"/>
    </row>
    <row r="21" spans="1:33" ht="14" customHeight="1" x14ac:dyDescent="0.15">
      <c r="A21" s="48" t="s">
        <v>206</v>
      </c>
      <c r="B21">
        <f>'BIFUbC-heavy-or-residual-oil'!B21</f>
        <v>0</v>
      </c>
      <c r="C21">
        <f>'BIFUbC-heavy-or-residual-oil'!C21</f>
        <v>0</v>
      </c>
      <c r="D21">
        <f>'BIFUbC-heavy-or-residual-oil'!D21</f>
        <v>0</v>
      </c>
      <c r="E21">
        <f>'BIFUbC-heavy-or-residual-oil'!E21</f>
        <v>0</v>
      </c>
      <c r="F21">
        <f>'BIFUbC-heavy-or-residual-oil'!F21</f>
        <v>0</v>
      </c>
      <c r="G21">
        <f>'BIFUbC-heavy-or-residual-oil'!G21</f>
        <v>0</v>
      </c>
      <c r="H21">
        <f>'BIFUbC-heavy-or-residual-oil'!H21</f>
        <v>0</v>
      </c>
      <c r="I21">
        <f>'BIFUbC-heavy-or-residual-oil'!I21</f>
        <v>0</v>
      </c>
      <c r="J21">
        <f>'BIFUbC-heavy-or-residual-oil'!J21</f>
        <v>0</v>
      </c>
      <c r="K21">
        <f>'BIFUbC-heavy-or-residual-oil'!K21</f>
        <v>0</v>
      </c>
      <c r="L21">
        <f>'BIFUbC-heavy-or-residual-oil'!L21</f>
        <v>0</v>
      </c>
      <c r="M21">
        <f>'BIFUbC-heavy-or-residual-oil'!M21</f>
        <v>0</v>
      </c>
      <c r="N21">
        <f>'BIFUbC-heavy-or-residual-oil'!N21</f>
        <v>0</v>
      </c>
      <c r="O21">
        <f>'BIFUbC-heavy-or-residual-oil'!O21</f>
        <v>0</v>
      </c>
      <c r="P21">
        <f>'BIFUbC-heavy-or-residual-oil'!P21</f>
        <v>0</v>
      </c>
      <c r="Q21">
        <f>'BIFUbC-heavy-or-residual-oil'!Q21</f>
        <v>0</v>
      </c>
      <c r="R21">
        <f>'BIFUbC-heavy-or-residual-oil'!R21</f>
        <v>0</v>
      </c>
      <c r="S21">
        <f>'BIFUbC-heavy-or-residual-oil'!S21</f>
        <v>0</v>
      </c>
      <c r="T21">
        <f>'BIFUbC-heavy-or-residual-oil'!T21</f>
        <v>0</v>
      </c>
      <c r="U21">
        <f>'BIFUbC-heavy-or-residual-oil'!U21</f>
        <v>0</v>
      </c>
      <c r="V21">
        <f>'BIFUbC-heavy-or-residual-oil'!V21</f>
        <v>0</v>
      </c>
      <c r="W21">
        <f>'BIFUbC-heavy-or-residual-oil'!W21</f>
        <v>0</v>
      </c>
      <c r="X21">
        <f>'BIFUbC-heavy-or-residual-oil'!X21</f>
        <v>0</v>
      </c>
      <c r="Y21">
        <f>'BIFUbC-heavy-or-residual-oil'!Y21</f>
        <v>0</v>
      </c>
      <c r="Z21">
        <f>'BIFUbC-heavy-or-residual-oil'!Z21</f>
        <v>0</v>
      </c>
      <c r="AA21">
        <f>'BIFUbC-heavy-or-residual-oil'!AA21</f>
        <v>0</v>
      </c>
      <c r="AB21">
        <f>'BIFUbC-heavy-or-residual-oil'!AB21</f>
        <v>0</v>
      </c>
      <c r="AC21">
        <f>'BIFUbC-heavy-or-residual-oil'!AC21</f>
        <v>0</v>
      </c>
      <c r="AD21">
        <f>'BIFUbC-heavy-or-residual-oil'!AD21</f>
        <v>0</v>
      </c>
      <c r="AE21">
        <f>'BIFUbC-heavy-or-residual-oil'!AE21</f>
        <v>0</v>
      </c>
      <c r="AF21">
        <f>'BIFUbC-heavy-or-residual-oil'!AF21</f>
        <v>0</v>
      </c>
    </row>
    <row r="22" spans="1:33" ht="14" customHeight="1" x14ac:dyDescent="0.15">
      <c r="A22" s="48" t="s">
        <v>207</v>
      </c>
      <c r="B22">
        <f>'BIFUbC-heavy-or-residual-oil'!B22</f>
        <v>0</v>
      </c>
      <c r="C22">
        <f>'BIFUbC-heavy-or-residual-oil'!C22</f>
        <v>0</v>
      </c>
      <c r="D22">
        <f>'BIFUbC-heavy-or-residual-oil'!D22</f>
        <v>0</v>
      </c>
      <c r="E22">
        <f>'BIFUbC-heavy-or-residual-oil'!E22</f>
        <v>0</v>
      </c>
      <c r="F22">
        <f>'BIFUbC-heavy-or-residual-oil'!F22</f>
        <v>0</v>
      </c>
      <c r="G22">
        <f>'BIFUbC-heavy-or-residual-oil'!G22</f>
        <v>0</v>
      </c>
      <c r="H22">
        <f>'BIFUbC-heavy-or-residual-oil'!H22</f>
        <v>0</v>
      </c>
      <c r="I22">
        <f>'BIFUbC-heavy-or-residual-oil'!I22</f>
        <v>0</v>
      </c>
      <c r="J22">
        <f>'BIFUbC-heavy-or-residual-oil'!J22</f>
        <v>0</v>
      </c>
      <c r="K22">
        <f>'BIFUbC-heavy-or-residual-oil'!K22</f>
        <v>0</v>
      </c>
      <c r="L22">
        <f>'BIFUbC-heavy-or-residual-oil'!L22</f>
        <v>0</v>
      </c>
      <c r="M22">
        <f>'BIFUbC-heavy-or-residual-oil'!M22</f>
        <v>0</v>
      </c>
      <c r="N22">
        <f>'BIFUbC-heavy-or-residual-oil'!N22</f>
        <v>0</v>
      </c>
      <c r="O22">
        <f>'BIFUbC-heavy-or-residual-oil'!O22</f>
        <v>0</v>
      </c>
      <c r="P22">
        <f>'BIFUbC-heavy-or-residual-oil'!P22</f>
        <v>0</v>
      </c>
      <c r="Q22">
        <f>'BIFUbC-heavy-or-residual-oil'!Q22</f>
        <v>0</v>
      </c>
      <c r="R22">
        <f>'BIFUbC-heavy-or-residual-oil'!R22</f>
        <v>0</v>
      </c>
      <c r="S22">
        <f>'BIFUbC-heavy-or-residual-oil'!S22</f>
        <v>0</v>
      </c>
      <c r="T22">
        <f>'BIFUbC-heavy-or-residual-oil'!T22</f>
        <v>0</v>
      </c>
      <c r="U22">
        <f>'BIFUbC-heavy-or-residual-oil'!U22</f>
        <v>0</v>
      </c>
      <c r="V22">
        <f>'BIFUbC-heavy-or-residual-oil'!V22</f>
        <v>0</v>
      </c>
      <c r="W22">
        <f>'BIFUbC-heavy-or-residual-oil'!W22</f>
        <v>0</v>
      </c>
      <c r="X22">
        <f>'BIFUbC-heavy-or-residual-oil'!X22</f>
        <v>0</v>
      </c>
      <c r="Y22">
        <f>'BIFUbC-heavy-or-residual-oil'!Y22</f>
        <v>0</v>
      </c>
      <c r="Z22">
        <f>'BIFUbC-heavy-or-residual-oil'!Z22</f>
        <v>0</v>
      </c>
      <c r="AA22">
        <f>'BIFUbC-heavy-or-residual-oil'!AA22</f>
        <v>0</v>
      </c>
      <c r="AB22">
        <f>'BIFUbC-heavy-or-residual-oil'!AB22</f>
        <v>0</v>
      </c>
      <c r="AC22">
        <f>'BIFUbC-heavy-or-residual-oil'!AC22</f>
        <v>0</v>
      </c>
      <c r="AD22">
        <f>'BIFUbC-heavy-or-residual-oil'!AD22</f>
        <v>0</v>
      </c>
      <c r="AE22">
        <f>'BIFUbC-heavy-or-residual-oil'!AE22</f>
        <v>0</v>
      </c>
      <c r="AF22">
        <f>'BIFUbC-heavy-or-residual-oil'!AF22</f>
        <v>0</v>
      </c>
    </row>
    <row r="23" spans="1:33" ht="14" customHeight="1" x14ac:dyDescent="0.15">
      <c r="A23" s="48" t="s">
        <v>208</v>
      </c>
      <c r="B23">
        <f>'BIFUbC-heavy-or-residual-oil'!B23</f>
        <v>0</v>
      </c>
      <c r="C23">
        <f>'BIFUbC-heavy-or-residual-oil'!C23</f>
        <v>0</v>
      </c>
      <c r="D23">
        <f>'BIFUbC-heavy-or-residual-oil'!D23</f>
        <v>0</v>
      </c>
      <c r="E23">
        <f>'BIFUbC-heavy-or-residual-oil'!E23</f>
        <v>0</v>
      </c>
      <c r="F23">
        <f>'BIFUbC-heavy-or-residual-oil'!F23</f>
        <v>0</v>
      </c>
      <c r="G23">
        <f>'BIFUbC-heavy-or-residual-oil'!G23</f>
        <v>0</v>
      </c>
      <c r="H23">
        <f>'BIFUbC-heavy-or-residual-oil'!H23</f>
        <v>0</v>
      </c>
      <c r="I23">
        <f>'BIFUbC-heavy-or-residual-oil'!I23</f>
        <v>0</v>
      </c>
      <c r="J23">
        <f>'BIFUbC-heavy-or-residual-oil'!J23</f>
        <v>0</v>
      </c>
      <c r="K23">
        <f>'BIFUbC-heavy-or-residual-oil'!K23</f>
        <v>0</v>
      </c>
      <c r="L23">
        <f>'BIFUbC-heavy-or-residual-oil'!L23</f>
        <v>0</v>
      </c>
      <c r="M23">
        <f>'BIFUbC-heavy-or-residual-oil'!M23</f>
        <v>0</v>
      </c>
      <c r="N23">
        <f>'BIFUbC-heavy-or-residual-oil'!N23</f>
        <v>0</v>
      </c>
      <c r="O23">
        <f>'BIFUbC-heavy-or-residual-oil'!O23</f>
        <v>0</v>
      </c>
      <c r="P23">
        <f>'BIFUbC-heavy-or-residual-oil'!P23</f>
        <v>0</v>
      </c>
      <c r="Q23">
        <f>'BIFUbC-heavy-or-residual-oil'!Q23</f>
        <v>0</v>
      </c>
      <c r="R23">
        <f>'BIFUbC-heavy-or-residual-oil'!R23</f>
        <v>0</v>
      </c>
      <c r="S23">
        <f>'BIFUbC-heavy-or-residual-oil'!S23</f>
        <v>0</v>
      </c>
      <c r="T23">
        <f>'BIFUbC-heavy-or-residual-oil'!T23</f>
        <v>0</v>
      </c>
      <c r="U23">
        <f>'BIFUbC-heavy-or-residual-oil'!U23</f>
        <v>0</v>
      </c>
      <c r="V23">
        <f>'BIFUbC-heavy-or-residual-oil'!V23</f>
        <v>0</v>
      </c>
      <c r="W23">
        <f>'BIFUbC-heavy-or-residual-oil'!W23</f>
        <v>0</v>
      </c>
      <c r="X23">
        <f>'BIFUbC-heavy-or-residual-oil'!X23</f>
        <v>0</v>
      </c>
      <c r="Y23">
        <f>'BIFUbC-heavy-or-residual-oil'!Y23</f>
        <v>0</v>
      </c>
      <c r="Z23">
        <f>'BIFUbC-heavy-or-residual-oil'!Z23</f>
        <v>0</v>
      </c>
      <c r="AA23">
        <f>'BIFUbC-heavy-or-residual-oil'!AA23</f>
        <v>0</v>
      </c>
      <c r="AB23">
        <f>'BIFUbC-heavy-or-residual-oil'!AB23</f>
        <v>0</v>
      </c>
      <c r="AC23">
        <f>'BIFUbC-heavy-or-residual-oil'!AC23</f>
        <v>0</v>
      </c>
      <c r="AD23">
        <f>'BIFUbC-heavy-or-residual-oil'!AD23</f>
        <v>0</v>
      </c>
      <c r="AE23">
        <f>'BIFUbC-heavy-or-residual-oil'!AE23</f>
        <v>0</v>
      </c>
      <c r="AF23">
        <f>'BIFUbC-heavy-or-residual-oil'!AF23</f>
        <v>0</v>
      </c>
    </row>
    <row r="24" spans="1:33" ht="14" customHeight="1" x14ac:dyDescent="0.15">
      <c r="A24" s="48" t="s">
        <v>209</v>
      </c>
      <c r="B24">
        <f>'BIFUbC-heavy-or-residual-oil'!B24</f>
        <v>0</v>
      </c>
      <c r="C24">
        <f>'BIFUbC-heavy-or-residual-oil'!C24</f>
        <v>0</v>
      </c>
      <c r="D24">
        <f>'BIFUbC-heavy-or-residual-oil'!D24</f>
        <v>0</v>
      </c>
      <c r="E24">
        <f>'BIFUbC-heavy-or-residual-oil'!E24</f>
        <v>0</v>
      </c>
      <c r="F24">
        <f>'BIFUbC-heavy-or-residual-oil'!F24</f>
        <v>0</v>
      </c>
      <c r="G24">
        <f>'BIFUbC-heavy-or-residual-oil'!G24</f>
        <v>0</v>
      </c>
      <c r="H24">
        <f>'BIFUbC-heavy-or-residual-oil'!H24</f>
        <v>0</v>
      </c>
      <c r="I24">
        <f>'BIFUbC-heavy-or-residual-oil'!I24</f>
        <v>0</v>
      </c>
      <c r="J24">
        <f>'BIFUbC-heavy-or-residual-oil'!J24</f>
        <v>0</v>
      </c>
      <c r="K24">
        <f>'BIFUbC-heavy-or-residual-oil'!K24</f>
        <v>0</v>
      </c>
      <c r="L24">
        <f>'BIFUbC-heavy-or-residual-oil'!L24</f>
        <v>0</v>
      </c>
      <c r="M24">
        <f>'BIFUbC-heavy-or-residual-oil'!M24</f>
        <v>0</v>
      </c>
      <c r="N24">
        <f>'BIFUbC-heavy-or-residual-oil'!N24</f>
        <v>0</v>
      </c>
      <c r="O24">
        <f>'BIFUbC-heavy-or-residual-oil'!O24</f>
        <v>0</v>
      </c>
      <c r="P24">
        <f>'BIFUbC-heavy-or-residual-oil'!P24</f>
        <v>0</v>
      </c>
      <c r="Q24">
        <f>'BIFUbC-heavy-or-residual-oil'!Q24</f>
        <v>0</v>
      </c>
      <c r="R24">
        <f>'BIFUbC-heavy-or-residual-oil'!R24</f>
        <v>0</v>
      </c>
      <c r="S24">
        <f>'BIFUbC-heavy-or-residual-oil'!S24</f>
        <v>0</v>
      </c>
      <c r="T24">
        <f>'BIFUbC-heavy-or-residual-oil'!T24</f>
        <v>0</v>
      </c>
      <c r="U24">
        <f>'BIFUbC-heavy-or-residual-oil'!U24</f>
        <v>0</v>
      </c>
      <c r="V24">
        <f>'BIFUbC-heavy-or-residual-oil'!V24</f>
        <v>0</v>
      </c>
      <c r="W24">
        <f>'BIFUbC-heavy-or-residual-oil'!W24</f>
        <v>0</v>
      </c>
      <c r="X24">
        <f>'BIFUbC-heavy-or-residual-oil'!X24</f>
        <v>0</v>
      </c>
      <c r="Y24">
        <f>'BIFUbC-heavy-or-residual-oil'!Y24</f>
        <v>0</v>
      </c>
      <c r="Z24">
        <f>'BIFUbC-heavy-or-residual-oil'!Z24</f>
        <v>0</v>
      </c>
      <c r="AA24">
        <f>'BIFUbC-heavy-or-residual-oil'!AA24</f>
        <v>0</v>
      </c>
      <c r="AB24">
        <f>'BIFUbC-heavy-or-residual-oil'!AB24</f>
        <v>0</v>
      </c>
      <c r="AC24">
        <f>'BIFUbC-heavy-or-residual-oil'!AC24</f>
        <v>0</v>
      </c>
      <c r="AD24">
        <f>'BIFUbC-heavy-or-residual-oil'!AD24</f>
        <v>0</v>
      </c>
      <c r="AE24">
        <f>'BIFUbC-heavy-or-residual-oil'!AE24</f>
        <v>0</v>
      </c>
      <c r="AF24">
        <f>'BIFUbC-heavy-or-residual-oil'!AF24</f>
        <v>0</v>
      </c>
    </row>
    <row r="25" spans="1:33" ht="14" customHeight="1" x14ac:dyDescent="0.15">
      <c r="A25" s="48" t="s">
        <v>210</v>
      </c>
      <c r="B25">
        <f>'BIFUbC-heavy-or-residual-oil'!B25</f>
        <v>0</v>
      </c>
      <c r="C25">
        <f>'BIFUbC-heavy-or-residual-oil'!C25</f>
        <v>0</v>
      </c>
      <c r="D25">
        <f>'BIFUbC-heavy-or-residual-oil'!D25</f>
        <v>0</v>
      </c>
      <c r="E25">
        <f>'BIFUbC-heavy-or-residual-oil'!E25</f>
        <v>0</v>
      </c>
      <c r="F25">
        <f>'BIFUbC-heavy-or-residual-oil'!F25</f>
        <v>0</v>
      </c>
      <c r="G25">
        <f>'BIFUbC-heavy-or-residual-oil'!G25</f>
        <v>0</v>
      </c>
      <c r="H25">
        <f>'BIFUbC-heavy-or-residual-oil'!H25</f>
        <v>0</v>
      </c>
      <c r="I25">
        <f>'BIFUbC-heavy-or-residual-oil'!I25</f>
        <v>0</v>
      </c>
      <c r="J25">
        <f>'BIFUbC-heavy-or-residual-oil'!J25</f>
        <v>0</v>
      </c>
      <c r="K25">
        <f>'BIFUbC-heavy-or-residual-oil'!K25</f>
        <v>0</v>
      </c>
      <c r="L25">
        <f>'BIFUbC-heavy-or-residual-oil'!L25</f>
        <v>0</v>
      </c>
      <c r="M25">
        <f>'BIFUbC-heavy-or-residual-oil'!M25</f>
        <v>0</v>
      </c>
      <c r="N25">
        <f>'BIFUbC-heavy-or-residual-oil'!N25</f>
        <v>0</v>
      </c>
      <c r="O25">
        <f>'BIFUbC-heavy-or-residual-oil'!O25</f>
        <v>0</v>
      </c>
      <c r="P25">
        <f>'BIFUbC-heavy-or-residual-oil'!P25</f>
        <v>0</v>
      </c>
      <c r="Q25">
        <f>'BIFUbC-heavy-or-residual-oil'!Q25</f>
        <v>0</v>
      </c>
      <c r="R25">
        <f>'BIFUbC-heavy-or-residual-oil'!R25</f>
        <v>0</v>
      </c>
      <c r="S25">
        <f>'BIFUbC-heavy-or-residual-oil'!S25</f>
        <v>0</v>
      </c>
      <c r="T25">
        <f>'BIFUbC-heavy-or-residual-oil'!T25</f>
        <v>0</v>
      </c>
      <c r="U25">
        <f>'BIFUbC-heavy-or-residual-oil'!U25</f>
        <v>0</v>
      </c>
      <c r="V25">
        <f>'BIFUbC-heavy-or-residual-oil'!V25</f>
        <v>0</v>
      </c>
      <c r="W25">
        <f>'BIFUbC-heavy-or-residual-oil'!W25</f>
        <v>0</v>
      </c>
      <c r="X25">
        <f>'BIFUbC-heavy-or-residual-oil'!X25</f>
        <v>0</v>
      </c>
      <c r="Y25">
        <f>'BIFUbC-heavy-or-residual-oil'!Y25</f>
        <v>0</v>
      </c>
      <c r="Z25">
        <f>'BIFUbC-heavy-or-residual-oil'!Z25</f>
        <v>0</v>
      </c>
      <c r="AA25">
        <f>'BIFUbC-heavy-or-residual-oil'!AA25</f>
        <v>0</v>
      </c>
      <c r="AB25">
        <f>'BIFUbC-heavy-or-residual-oil'!AB25</f>
        <v>0</v>
      </c>
      <c r="AC25">
        <f>'BIFUbC-heavy-or-residual-oil'!AC25</f>
        <v>0</v>
      </c>
      <c r="AD25">
        <f>'BIFUbC-heavy-or-residual-oil'!AD25</f>
        <v>0</v>
      </c>
      <c r="AE25">
        <f>'BIFUbC-heavy-or-residual-oil'!AE25</f>
        <v>0</v>
      </c>
      <c r="AF25">
        <f>'BIFUbC-heavy-or-residual-oil'!AF25</f>
        <v>0</v>
      </c>
    </row>
    <row r="26" spans="1:33" ht="14" customHeight="1" x14ac:dyDescent="0.15">
      <c r="A26" s="48" t="s">
        <v>211</v>
      </c>
      <c r="B26">
        <f>'BIFUbC-heavy-or-residual-oil'!B26</f>
        <v>0</v>
      </c>
      <c r="C26">
        <f>'BIFUbC-heavy-or-residual-oil'!C26</f>
        <v>0</v>
      </c>
      <c r="D26">
        <f>'BIFUbC-heavy-or-residual-oil'!D26</f>
        <v>0</v>
      </c>
      <c r="E26">
        <f>'BIFUbC-heavy-or-residual-oil'!E26</f>
        <v>0</v>
      </c>
      <c r="F26">
        <f>'BIFUbC-heavy-or-residual-oil'!F26</f>
        <v>0</v>
      </c>
      <c r="G26">
        <f>'BIFUbC-heavy-or-residual-oil'!G26</f>
        <v>0</v>
      </c>
      <c r="H26">
        <f>'BIFUbC-heavy-or-residual-oil'!H26</f>
        <v>0</v>
      </c>
      <c r="I26">
        <f>'BIFUbC-heavy-or-residual-oil'!I26</f>
        <v>0</v>
      </c>
      <c r="J26">
        <f>'BIFUbC-heavy-or-residual-oil'!J26</f>
        <v>0</v>
      </c>
      <c r="K26">
        <f>'BIFUbC-heavy-or-residual-oil'!K26</f>
        <v>0</v>
      </c>
      <c r="L26">
        <f>'BIFUbC-heavy-or-residual-oil'!L26</f>
        <v>0</v>
      </c>
      <c r="M26">
        <f>'BIFUbC-heavy-or-residual-oil'!M26</f>
        <v>0</v>
      </c>
      <c r="N26">
        <f>'BIFUbC-heavy-or-residual-oil'!N26</f>
        <v>0</v>
      </c>
      <c r="O26">
        <f>'BIFUbC-heavy-or-residual-oil'!O26</f>
        <v>0</v>
      </c>
      <c r="P26">
        <f>'BIFUbC-heavy-or-residual-oil'!P26</f>
        <v>0</v>
      </c>
      <c r="Q26">
        <f>'BIFUbC-heavy-or-residual-oil'!Q26</f>
        <v>0</v>
      </c>
      <c r="R26">
        <f>'BIFUbC-heavy-or-residual-oil'!R26</f>
        <v>0</v>
      </c>
      <c r="S26">
        <f>'BIFUbC-heavy-or-residual-oil'!S26</f>
        <v>0</v>
      </c>
      <c r="T26">
        <f>'BIFUbC-heavy-or-residual-oil'!T26</f>
        <v>0</v>
      </c>
      <c r="U26">
        <f>'BIFUbC-heavy-or-residual-oil'!U26</f>
        <v>0</v>
      </c>
      <c r="V26">
        <f>'BIFUbC-heavy-or-residual-oil'!V26</f>
        <v>0</v>
      </c>
      <c r="W26">
        <f>'BIFUbC-heavy-or-residual-oil'!W26</f>
        <v>0</v>
      </c>
      <c r="X26">
        <f>'BIFUbC-heavy-or-residual-oil'!X26</f>
        <v>0</v>
      </c>
      <c r="Y26">
        <f>'BIFUbC-heavy-or-residual-oil'!Y26</f>
        <v>0</v>
      </c>
      <c r="Z26">
        <f>'BIFUbC-heavy-or-residual-oil'!Z26</f>
        <v>0</v>
      </c>
      <c r="AA26">
        <f>'BIFUbC-heavy-or-residual-oil'!AA26</f>
        <v>0</v>
      </c>
      <c r="AB26">
        <f>'BIFUbC-heavy-or-residual-oil'!AB26</f>
        <v>0</v>
      </c>
      <c r="AC26">
        <f>'BIFUbC-heavy-or-residual-oil'!AC26</f>
        <v>0</v>
      </c>
      <c r="AD26">
        <f>'BIFUbC-heavy-or-residual-oil'!AD26</f>
        <v>0</v>
      </c>
      <c r="AE26">
        <f>'BIFUbC-heavy-or-residual-oil'!AE26</f>
        <v>0</v>
      </c>
      <c r="AF26">
        <f>'BIFUbC-heavy-or-residual-oil'!AF26</f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935A-1FEF-E543-A42E-9D2D9E5A409F}">
  <dimension ref="A1:M19"/>
  <sheetViews>
    <sheetView tabSelected="1" workbookViewId="0">
      <selection activeCell="B20" sqref="B20"/>
    </sheetView>
  </sheetViews>
  <sheetFormatPr baseColWidth="10" defaultRowHeight="14" x14ac:dyDescent="0.15"/>
  <sheetData>
    <row r="1" spans="1:13" ht="15" x14ac:dyDescent="0.2">
      <c r="A1" s="66"/>
      <c r="B1" s="66"/>
      <c r="C1" s="67" t="s">
        <v>212</v>
      </c>
      <c r="D1" s="67" t="s">
        <v>213</v>
      </c>
      <c r="E1" s="66" t="s">
        <v>214</v>
      </c>
      <c r="F1" s="66"/>
      <c r="G1" s="66"/>
      <c r="H1" s="66"/>
      <c r="I1" s="66"/>
      <c r="J1" s="66"/>
      <c r="K1" s="66"/>
      <c r="L1" s="66"/>
      <c r="M1" s="66"/>
    </row>
    <row r="2" spans="1:13" ht="16" x14ac:dyDescent="0.2">
      <c r="A2" s="66" t="s">
        <v>215</v>
      </c>
      <c r="B2" s="66" t="s">
        <v>216</v>
      </c>
      <c r="C2" s="66">
        <v>19.8629</v>
      </c>
      <c r="D2" s="66">
        <v>19.862867999999999</v>
      </c>
      <c r="E2" s="68">
        <v>-3.1999999999999999E-5</v>
      </c>
      <c r="F2" s="66"/>
      <c r="G2" s="66"/>
      <c r="H2" s="69" t="s">
        <v>217</v>
      </c>
      <c r="I2" s="69" t="s">
        <v>218</v>
      </c>
      <c r="J2" s="69" t="s">
        <v>219</v>
      </c>
      <c r="K2" s="70">
        <v>53769</v>
      </c>
      <c r="L2" s="66" t="s">
        <v>216</v>
      </c>
      <c r="M2" s="66">
        <v>5.3768999999999997E-2</v>
      </c>
    </row>
    <row r="3" spans="1:13" ht="16" x14ac:dyDescent="0.2">
      <c r="A3" s="66" t="s">
        <v>220</v>
      </c>
      <c r="B3" s="66" t="s">
        <v>221</v>
      </c>
      <c r="C3" s="66">
        <v>4.1238000000000001</v>
      </c>
      <c r="D3" s="66">
        <v>4.1226269999999996</v>
      </c>
      <c r="E3" s="71">
        <v>-1.173E-3</v>
      </c>
      <c r="F3" s="66"/>
      <c r="G3" s="66"/>
      <c r="H3" s="72" t="s">
        <v>217</v>
      </c>
      <c r="I3" s="72" t="s">
        <v>218</v>
      </c>
      <c r="J3" s="72" t="s">
        <v>222</v>
      </c>
      <c r="K3" s="73">
        <v>1237511</v>
      </c>
      <c r="L3" s="66" t="s">
        <v>216</v>
      </c>
      <c r="M3" s="66">
        <v>1.237511</v>
      </c>
    </row>
    <row r="4" spans="1:13" ht="16" x14ac:dyDescent="0.2">
      <c r="A4" s="66"/>
      <c r="B4" s="66" t="s">
        <v>223</v>
      </c>
      <c r="C4" s="66">
        <v>23.986699999999999</v>
      </c>
      <c r="D4" s="66">
        <v>23.985493999999999</v>
      </c>
      <c r="E4" s="66"/>
      <c r="F4" s="66"/>
      <c r="G4" s="66"/>
      <c r="H4" s="69" t="s">
        <v>217</v>
      </c>
      <c r="I4" s="69" t="s">
        <v>218</v>
      </c>
      <c r="J4" s="69" t="s">
        <v>224</v>
      </c>
      <c r="K4" s="70">
        <v>4122627</v>
      </c>
      <c r="L4" s="66" t="s">
        <v>225</v>
      </c>
      <c r="M4" s="66">
        <v>4.1226269999999996</v>
      </c>
    </row>
    <row r="5" spans="1:13" ht="16" x14ac:dyDescent="0.2">
      <c r="A5" s="66"/>
      <c r="B5" s="66"/>
      <c r="C5" s="66"/>
      <c r="D5" s="66"/>
      <c r="E5" s="66"/>
      <c r="F5" s="66"/>
      <c r="G5" s="66"/>
      <c r="H5" s="72" t="s">
        <v>217</v>
      </c>
      <c r="I5" s="72" t="s">
        <v>218</v>
      </c>
      <c r="J5" s="72" t="s">
        <v>226</v>
      </c>
      <c r="K5" s="73">
        <v>17988266</v>
      </c>
      <c r="L5" s="66" t="s">
        <v>216</v>
      </c>
      <c r="M5" s="66">
        <v>17.988265999999999</v>
      </c>
    </row>
    <row r="6" spans="1:13" ht="16" x14ac:dyDescent="0.2">
      <c r="A6" s="66"/>
      <c r="B6" s="66" t="s">
        <v>227</v>
      </c>
      <c r="C6" s="66"/>
      <c r="D6" s="66"/>
      <c r="E6" s="66"/>
      <c r="F6" s="66"/>
      <c r="G6" s="66"/>
      <c r="H6" s="69" t="s">
        <v>217</v>
      </c>
      <c r="I6" s="69" t="s">
        <v>218</v>
      </c>
      <c r="J6" s="69" t="s">
        <v>228</v>
      </c>
      <c r="K6" s="70">
        <v>307715</v>
      </c>
      <c r="L6" s="66" t="s">
        <v>216</v>
      </c>
      <c r="M6" s="66">
        <v>0.30771500000000002</v>
      </c>
    </row>
    <row r="7" spans="1:13" ht="16" x14ac:dyDescent="0.2">
      <c r="A7" s="66"/>
      <c r="B7" s="66" t="s">
        <v>216</v>
      </c>
      <c r="C7" s="66">
        <v>-1142857.1429999999</v>
      </c>
      <c r="D7" s="66"/>
      <c r="E7" s="66"/>
      <c r="F7" s="66"/>
      <c r="G7" s="66"/>
      <c r="H7" s="69" t="s">
        <v>217</v>
      </c>
      <c r="I7" s="69" t="s">
        <v>218</v>
      </c>
      <c r="J7" s="69" t="s">
        <v>229</v>
      </c>
      <c r="K7" s="70">
        <v>275607</v>
      </c>
      <c r="L7" s="66" t="s">
        <v>216</v>
      </c>
      <c r="M7" s="66">
        <v>0.27560699999999999</v>
      </c>
    </row>
    <row r="8" spans="1:13" ht="15" x14ac:dyDescent="0.2">
      <c r="A8" s="66"/>
      <c r="B8" s="66" t="s">
        <v>221</v>
      </c>
      <c r="C8" s="68">
        <v>-41900000</v>
      </c>
      <c r="D8" s="66"/>
      <c r="E8" s="66"/>
      <c r="F8" s="66"/>
      <c r="G8" s="66"/>
      <c r="H8" s="66"/>
      <c r="I8" s="66"/>
      <c r="J8" s="66"/>
      <c r="K8" s="74">
        <v>23985495</v>
      </c>
      <c r="L8" s="66"/>
      <c r="M8" s="66"/>
    </row>
    <row r="9" spans="1:13" ht="15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ht="15" x14ac:dyDescent="0.2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</row>
    <row r="11" spans="1:13" ht="15" x14ac:dyDescent="0.2">
      <c r="A11" s="66">
        <v>28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ht="15" x14ac:dyDescent="0.2">
      <c r="A12" s="66" t="s">
        <v>230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</row>
    <row r="13" spans="1:13" ht="15" x14ac:dyDescent="0.2">
      <c r="A13" s="66"/>
      <c r="B13" s="66" t="s">
        <v>231</v>
      </c>
      <c r="C13" s="67" t="s">
        <v>212</v>
      </c>
      <c r="D13" s="67" t="s">
        <v>213</v>
      </c>
      <c r="E13" s="66"/>
      <c r="F13" s="66"/>
      <c r="G13" s="66"/>
      <c r="H13" s="66"/>
      <c r="I13" s="66"/>
      <c r="J13" s="66"/>
      <c r="K13" s="66"/>
      <c r="L13" s="66"/>
      <c r="M13" s="66"/>
    </row>
    <row r="14" spans="1:13" ht="15" x14ac:dyDescent="0.2">
      <c r="A14" s="66"/>
      <c r="B14" s="66" t="s">
        <v>232</v>
      </c>
      <c r="C14" s="66">
        <v>0.561998</v>
      </c>
      <c r="D14" s="66">
        <v>4.6634000000000002</v>
      </c>
      <c r="E14" s="66"/>
      <c r="F14" s="66">
        <v>4.5521837999999999</v>
      </c>
      <c r="G14" s="66" t="s">
        <v>233</v>
      </c>
      <c r="H14" s="66">
        <f>7.1</f>
        <v>7.1</v>
      </c>
      <c r="I14" s="66"/>
      <c r="J14" s="66"/>
      <c r="K14" s="66"/>
      <c r="L14" s="66"/>
      <c r="M14" s="66"/>
    </row>
    <row r="15" spans="1:13" ht="15" x14ac:dyDescent="0.2">
      <c r="A15" s="66"/>
      <c r="B15" s="66" t="s">
        <v>234</v>
      </c>
      <c r="C15" s="66">
        <v>7.2026599999999998</v>
      </c>
      <c r="D15" s="66">
        <v>1.9381999999999999</v>
      </c>
      <c r="E15" s="66"/>
      <c r="F15" s="66">
        <v>2.8810639999999998</v>
      </c>
      <c r="G15" s="66" t="s">
        <v>235</v>
      </c>
      <c r="H15" s="66">
        <f>-0.6</f>
        <v>-0.6</v>
      </c>
      <c r="I15" s="66"/>
      <c r="J15" s="66"/>
      <c r="K15" s="66"/>
      <c r="L15" s="66"/>
      <c r="M15" s="66"/>
    </row>
    <row r="16" spans="1:13" ht="15" x14ac:dyDescent="0.2">
      <c r="A16" s="66"/>
      <c r="B16" s="66" t="s">
        <v>236</v>
      </c>
      <c r="C16" s="66">
        <v>7.7646579999999998</v>
      </c>
      <c r="D16" s="66">
        <v>6.6016000000000004</v>
      </c>
      <c r="E16" s="66"/>
      <c r="F16" s="66">
        <v>7.4332478000000002</v>
      </c>
      <c r="G16" s="66"/>
      <c r="H16" s="66"/>
      <c r="I16" s="66"/>
      <c r="J16" s="66"/>
      <c r="K16" s="66"/>
      <c r="L16" s="66"/>
      <c r="M16" s="66"/>
    </row>
    <row r="19" spans="2:2" x14ac:dyDescent="0.15">
      <c r="B19">
        <f>120%</f>
        <v>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FD0D-A583-614F-8CA3-186480E28A67}">
  <dimension ref="A1:AI1000"/>
  <sheetViews>
    <sheetView workbookViewId="0">
      <selection activeCell="C8" sqref="C8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3518827313256.8481</v>
      </c>
      <c r="C2" s="57">
        <v>3556737488574.3052</v>
      </c>
      <c r="D2" s="57">
        <v>3594647663891.7632</v>
      </c>
      <c r="E2" s="57">
        <v>3650582289993.0278</v>
      </c>
      <c r="F2" s="57">
        <v>3694352933699.3848</v>
      </c>
      <c r="G2" s="57">
        <v>3734462289157.5122</v>
      </c>
      <c r="H2" s="57">
        <v>3779992863482.0142</v>
      </c>
      <c r="I2" s="57">
        <v>3817240341434.645</v>
      </c>
      <c r="J2" s="57">
        <v>3846619522810.2612</v>
      </c>
      <c r="K2" s="57">
        <v>3878340894543.812</v>
      </c>
      <c r="L2" s="57">
        <v>3908255936948.647</v>
      </c>
      <c r="M2" s="57">
        <v>3935531740096.6572</v>
      </c>
      <c r="N2" s="57">
        <v>3967336571938.1328</v>
      </c>
      <c r="O2" s="57">
        <v>3997657076824.605</v>
      </c>
      <c r="P2" s="57">
        <v>4026301902803.521</v>
      </c>
      <c r="Q2" s="57">
        <v>4053233466739.4058</v>
      </c>
      <c r="R2" s="57">
        <v>4080523536726.2998</v>
      </c>
      <c r="S2" s="57">
        <v>4108379116860.2979</v>
      </c>
      <c r="T2" s="57">
        <v>4136192436206.73</v>
      </c>
      <c r="U2" s="57">
        <v>4164639325538.2231</v>
      </c>
      <c r="V2" s="57">
        <v>4191957407464.7681</v>
      </c>
      <c r="W2" s="57">
        <v>4217312944473.6519</v>
      </c>
      <c r="X2" s="57">
        <v>4244853916522.4399</v>
      </c>
      <c r="Y2" s="57">
        <v>4273354904699.4878</v>
      </c>
      <c r="Z2" s="57">
        <v>4301197315443.7461</v>
      </c>
      <c r="AA2" s="57">
        <v>4329263731750.3628</v>
      </c>
      <c r="AB2" s="57">
        <v>4356940337718.8848</v>
      </c>
      <c r="AC2" s="57">
        <v>4383942714111.0752</v>
      </c>
      <c r="AD2" s="57">
        <v>4411256118385.5264</v>
      </c>
      <c r="AE2" s="57">
        <v>4439648944853.4023</v>
      </c>
      <c r="AF2" s="57">
        <v>4467862779164.834</v>
      </c>
      <c r="AG2" s="57"/>
    </row>
    <row r="3" spans="1:35" ht="14" customHeight="1" x14ac:dyDescent="0.15">
      <c r="A3" s="48" t="s">
        <v>190</v>
      </c>
      <c r="B3">
        <v>698804800625.9469</v>
      </c>
      <c r="C3">
        <v>711513889027.67517</v>
      </c>
      <c r="D3">
        <v>724222977429.40344</v>
      </c>
      <c r="E3">
        <v>740368769621.65857</v>
      </c>
      <c r="F3">
        <v>739866839286.64502</v>
      </c>
      <c r="G3">
        <v>746982569616.99109</v>
      </c>
      <c r="H3">
        <v>750786312138.76355</v>
      </c>
      <c r="I3">
        <v>749233440136.58264</v>
      </c>
      <c r="J3">
        <v>754393495087.18286</v>
      </c>
      <c r="K3">
        <v>755247006078.84717</v>
      </c>
      <c r="L3">
        <v>755894222212.69397</v>
      </c>
      <c r="M3">
        <v>757054421787.21973</v>
      </c>
      <c r="N3">
        <v>757116499781.07678</v>
      </c>
      <c r="O3">
        <v>759406806020.33301</v>
      </c>
      <c r="P3">
        <v>755863695347.24915</v>
      </c>
      <c r="Q3">
        <v>754480455332.18848</v>
      </c>
      <c r="R3">
        <v>752807224454.22827</v>
      </c>
      <c r="S3">
        <v>752781030763.57935</v>
      </c>
      <c r="T3">
        <v>755115645151.00842</v>
      </c>
      <c r="U3">
        <v>757071317339.90405</v>
      </c>
      <c r="V3">
        <v>760631030007.4386</v>
      </c>
      <c r="W3">
        <v>764842001616.23279</v>
      </c>
      <c r="X3">
        <v>768849993660.73877</v>
      </c>
      <c r="Y3">
        <v>770901873178.99878</v>
      </c>
      <c r="Z3">
        <v>774028552352.60742</v>
      </c>
      <c r="AA3">
        <v>776777505041.672</v>
      </c>
      <c r="AB3">
        <v>778725190532.10327</v>
      </c>
      <c r="AC3">
        <v>778082307573.05261</v>
      </c>
      <c r="AD3">
        <v>777284642844.48181</v>
      </c>
      <c r="AE3">
        <v>780246026396.61658</v>
      </c>
      <c r="AF3">
        <v>786340901587.88989</v>
      </c>
    </row>
    <row r="4" spans="1:35" ht="14" customHeight="1" x14ac:dyDescent="0.15">
      <c r="A4" s="48" t="s">
        <v>136</v>
      </c>
      <c r="B4">
        <v>6595456812028.6123</v>
      </c>
      <c r="C4">
        <v>6715407681854.8779</v>
      </c>
      <c r="D4">
        <v>6835358551681.1436</v>
      </c>
      <c r="E4">
        <v>6987745706154.9268</v>
      </c>
      <c r="F4">
        <v>6983008389175.6162</v>
      </c>
      <c r="G4">
        <v>7050168048121.5791</v>
      </c>
      <c r="H4">
        <v>7086068516326.6553</v>
      </c>
      <c r="I4">
        <v>7071412205700.543</v>
      </c>
      <c r="J4">
        <v>7120113816713.9385</v>
      </c>
      <c r="K4">
        <v>7128169420909.9482</v>
      </c>
      <c r="L4">
        <v>7134277973763.3496</v>
      </c>
      <c r="M4">
        <v>7145228164975.9238</v>
      </c>
      <c r="N4">
        <v>7145814069261.4902</v>
      </c>
      <c r="O4">
        <v>7167430428899.8379</v>
      </c>
      <c r="P4">
        <v>7133989855217.9883</v>
      </c>
      <c r="Q4">
        <v>7120934564567.6797</v>
      </c>
      <c r="R4">
        <v>7105142283257.8574</v>
      </c>
      <c r="S4">
        <v>7104895062066.3779</v>
      </c>
      <c r="T4">
        <v>7126929610700.3262</v>
      </c>
      <c r="U4">
        <v>7145387628517.0225</v>
      </c>
      <c r="V4">
        <v>7178984895079.7666</v>
      </c>
      <c r="W4">
        <v>7218728871305.4639</v>
      </c>
      <c r="X4">
        <v>7256557086579.3359</v>
      </c>
      <c r="Y4">
        <v>7275923128046.2061</v>
      </c>
      <c r="Z4">
        <v>7305433339533.209</v>
      </c>
      <c r="AA4">
        <v>7331378494350.1123</v>
      </c>
      <c r="AB4">
        <v>7349761132139.7324</v>
      </c>
      <c r="AC4">
        <v>7343693476640.2148</v>
      </c>
      <c r="AD4">
        <v>7336164960432.1758</v>
      </c>
      <c r="AE4">
        <v>7364115079413.1299</v>
      </c>
      <c r="AF4">
        <v>7421639707267.3457</v>
      </c>
    </row>
    <row r="5" spans="1:35" ht="14" customHeight="1" x14ac:dyDescent="0.15">
      <c r="A5" s="48" t="s">
        <v>191</v>
      </c>
      <c r="B5">
        <v>1014406236554.988</v>
      </c>
      <c r="C5">
        <v>1032855134622.222</v>
      </c>
      <c r="D5">
        <v>1051304032689.4561</v>
      </c>
      <c r="E5">
        <v>1074741754180.885</v>
      </c>
      <c r="F5">
        <v>1074013136887.905</v>
      </c>
      <c r="G5">
        <v>1084342546786.464</v>
      </c>
      <c r="H5">
        <v>1089864174761.657</v>
      </c>
      <c r="I5">
        <v>1087609978679.757</v>
      </c>
      <c r="J5">
        <v>1095100470900.427</v>
      </c>
      <c r="K5">
        <v>1096339453334.63</v>
      </c>
      <c r="L5">
        <v>1097278971898.3051</v>
      </c>
      <c r="M5">
        <v>1098963152778.278</v>
      </c>
      <c r="N5">
        <v>1099053267076.384</v>
      </c>
      <c r="O5">
        <v>1102377945056.0439</v>
      </c>
      <c r="P5">
        <v>1097234658174.842</v>
      </c>
      <c r="Q5">
        <v>1095226705028.7371</v>
      </c>
      <c r="R5">
        <v>1092797792353.439</v>
      </c>
      <c r="S5">
        <v>1092759768797.8929</v>
      </c>
      <c r="T5">
        <v>1096148765828.8781</v>
      </c>
      <c r="U5">
        <v>1098987678874.832</v>
      </c>
      <c r="V5">
        <v>1104155065714.5569</v>
      </c>
      <c r="W5">
        <v>1110267839779.7759</v>
      </c>
      <c r="X5">
        <v>1116085962555.074</v>
      </c>
      <c r="Y5">
        <v>1119064533077.3689</v>
      </c>
      <c r="Z5">
        <v>1123603315367.6079</v>
      </c>
      <c r="AA5">
        <v>1127593778440.105</v>
      </c>
      <c r="AB5">
        <v>1130421097752.4099</v>
      </c>
      <c r="AC5">
        <v>1129487869356.6531</v>
      </c>
      <c r="AD5">
        <v>1128329955051.231</v>
      </c>
      <c r="AE5">
        <v>1132628789205.5271</v>
      </c>
      <c r="AF5">
        <v>1141476294831.582</v>
      </c>
    </row>
    <row r="6" spans="1:35" ht="14" customHeight="1" x14ac:dyDescent="0.15">
      <c r="A6" s="48" t="s">
        <v>192</v>
      </c>
      <c r="B6">
        <v>12103928495427.15</v>
      </c>
      <c r="C6">
        <v>12235656168388.631</v>
      </c>
      <c r="D6">
        <v>12367383841350.119</v>
      </c>
      <c r="E6">
        <v>12464544294408.529</v>
      </c>
      <c r="F6">
        <v>12577539305393.369</v>
      </c>
      <c r="G6">
        <v>12690188333709.43</v>
      </c>
      <c r="H6">
        <v>12803157107210.01</v>
      </c>
      <c r="I6">
        <v>12897684794049.93</v>
      </c>
      <c r="J6">
        <v>12983214698524.42</v>
      </c>
      <c r="K6">
        <v>13061096655461.609</v>
      </c>
      <c r="L6">
        <v>13128392496043.98</v>
      </c>
      <c r="M6">
        <v>13216044115509.33</v>
      </c>
      <c r="N6">
        <v>13302842565846.82</v>
      </c>
      <c r="O6">
        <v>13376025135997.41</v>
      </c>
      <c r="P6">
        <v>13435641552649.75</v>
      </c>
      <c r="Q6">
        <v>13507335413955.75</v>
      </c>
      <c r="R6">
        <v>13574283983613.16</v>
      </c>
      <c r="S6">
        <v>13646567565657.67</v>
      </c>
      <c r="T6">
        <v>13722504771061.619</v>
      </c>
      <c r="U6">
        <v>13796970272602.58</v>
      </c>
      <c r="V6">
        <v>13871292949474.77</v>
      </c>
      <c r="W6">
        <v>13950965024261.4</v>
      </c>
      <c r="X6">
        <v>14038932395317.109</v>
      </c>
      <c r="Y6">
        <v>14122647318597.82</v>
      </c>
      <c r="Z6">
        <v>14205147373356.48</v>
      </c>
      <c r="AA6">
        <v>14278399423457.189</v>
      </c>
      <c r="AB6">
        <v>14345663830588.711</v>
      </c>
      <c r="AC6">
        <v>14410735797464.949</v>
      </c>
      <c r="AD6">
        <v>14475413343239.961</v>
      </c>
      <c r="AE6">
        <v>14543561021752.131</v>
      </c>
      <c r="AF6">
        <v>14605316158376.939</v>
      </c>
    </row>
    <row r="7" spans="1:35" ht="14" customHeight="1" x14ac:dyDescent="0.15">
      <c r="A7" s="48" t="s">
        <v>193</v>
      </c>
      <c r="B7">
        <v>74665540160.731628</v>
      </c>
      <c r="C7">
        <v>74864796664.536255</v>
      </c>
      <c r="D7">
        <v>75064053168.340897</v>
      </c>
      <c r="E7">
        <v>75324221057.832962</v>
      </c>
      <c r="F7">
        <v>75886754984.538986</v>
      </c>
      <c r="G7">
        <v>76211771835.866302</v>
      </c>
      <c r="H7">
        <v>76680249269.567123</v>
      </c>
      <c r="I7">
        <v>77187481446.289825</v>
      </c>
      <c r="J7">
        <v>77633465375.509796</v>
      </c>
      <c r="K7">
        <v>78294025284.593582</v>
      </c>
      <c r="L7">
        <v>78941176481.647354</v>
      </c>
      <c r="M7">
        <v>79496583121.523346</v>
      </c>
      <c r="N7">
        <v>80101728294.914429</v>
      </c>
      <c r="O7">
        <v>80697409746.606857</v>
      </c>
      <c r="P7">
        <v>81301831714.751297</v>
      </c>
      <c r="Q7">
        <v>81950232362.902008</v>
      </c>
      <c r="R7">
        <v>82575992028.791489</v>
      </c>
      <c r="S7">
        <v>83374375484.301331</v>
      </c>
      <c r="T7">
        <v>84215001250.278381</v>
      </c>
      <c r="U7">
        <v>85067432169.337585</v>
      </c>
      <c r="V7">
        <v>85919626801.592361</v>
      </c>
      <c r="W7">
        <v>86825278663.919037</v>
      </c>
      <c r="X7">
        <v>87904975743.784592</v>
      </c>
      <c r="Y7">
        <v>88961102167.249695</v>
      </c>
      <c r="Z7">
        <v>90061300753.904282</v>
      </c>
      <c r="AA7">
        <v>91144657539.214508</v>
      </c>
      <c r="AB7">
        <v>92330147281.025406</v>
      </c>
      <c r="AC7">
        <v>93416484890.456757</v>
      </c>
      <c r="AD7">
        <v>94276185577.61145</v>
      </c>
      <c r="AE7">
        <v>95128704983.338913</v>
      </c>
      <c r="AF7">
        <v>96038675446.373978</v>
      </c>
    </row>
    <row r="8" spans="1:35" ht="14" customHeight="1" x14ac:dyDescent="0.15">
      <c r="A8" s="48" t="s">
        <v>194</v>
      </c>
      <c r="B8">
        <v>981934276002.55579</v>
      </c>
      <c r="C8">
        <v>984521547311.76221</v>
      </c>
      <c r="D8">
        <v>987108818620.96838</v>
      </c>
      <c r="E8">
        <v>973587946839.83948</v>
      </c>
      <c r="F8">
        <v>988917232395.28748</v>
      </c>
      <c r="G8">
        <v>1013888185767.59</v>
      </c>
      <c r="H8">
        <v>1015409221948.236</v>
      </c>
      <c r="I8">
        <v>1013877381022.645</v>
      </c>
      <c r="J8">
        <v>1011817409888.554</v>
      </c>
      <c r="K8">
        <v>1019990018787.8571</v>
      </c>
      <c r="L8">
        <v>1029782709748.281</v>
      </c>
      <c r="M8">
        <v>1033945556155.99</v>
      </c>
      <c r="N8">
        <v>1037076713997.12</v>
      </c>
      <c r="O8">
        <v>1036837492650.781</v>
      </c>
      <c r="P8">
        <v>1035692604703.395</v>
      </c>
      <c r="Q8">
        <v>1036621970188.7159</v>
      </c>
      <c r="R8">
        <v>1039797906899.952</v>
      </c>
      <c r="S8">
        <v>1047593838061.938</v>
      </c>
      <c r="T8">
        <v>1057813209115.751</v>
      </c>
      <c r="U8">
        <v>1064812208050.314</v>
      </c>
      <c r="V8">
        <v>1069669134100.131</v>
      </c>
      <c r="W8">
        <v>1079587489253.077</v>
      </c>
      <c r="X8">
        <v>1089868869525.226</v>
      </c>
      <c r="Y8">
        <v>1095820695477.276</v>
      </c>
      <c r="Z8">
        <v>1104147690586.4561</v>
      </c>
      <c r="AA8">
        <v>1110979323306.2891</v>
      </c>
      <c r="AB8">
        <v>1121166809629.3269</v>
      </c>
      <c r="AC8">
        <v>1128531681556.2629</v>
      </c>
      <c r="AD8">
        <v>1131733936050.217</v>
      </c>
      <c r="AE8">
        <v>1138731947531.269</v>
      </c>
      <c r="AF8">
        <v>1153318009743.7649</v>
      </c>
    </row>
    <row r="9" spans="1:35" ht="14" customHeight="1" x14ac:dyDescent="0.15">
      <c r="A9" s="48" t="s">
        <v>195</v>
      </c>
      <c r="B9">
        <v>2829143705268.2632</v>
      </c>
      <c r="C9" s="57">
        <v>2859720094940.062</v>
      </c>
      <c r="D9" s="57">
        <v>2890296484611.8599</v>
      </c>
      <c r="E9" s="57">
        <v>2906858199190.4351</v>
      </c>
      <c r="F9" s="57">
        <v>2909747521577.9629</v>
      </c>
      <c r="G9" s="57">
        <v>2916166879528.7271</v>
      </c>
      <c r="H9" s="57">
        <v>2901634828582.207</v>
      </c>
      <c r="I9" s="57">
        <v>2876027419524.8979</v>
      </c>
      <c r="J9" s="57">
        <v>2857772586421.8799</v>
      </c>
      <c r="K9" s="57">
        <v>2843032170533.1182</v>
      </c>
      <c r="L9" s="57">
        <v>2824219436147.269</v>
      </c>
      <c r="M9" s="57">
        <v>2813814541135.7021</v>
      </c>
      <c r="N9" s="57">
        <v>2800644765313.8198</v>
      </c>
      <c r="O9" s="57">
        <v>2784221147541.7871</v>
      </c>
      <c r="P9" s="57">
        <v>2768180338101.4658</v>
      </c>
      <c r="Q9" s="57">
        <v>2755623315434.9839</v>
      </c>
      <c r="R9" s="57">
        <v>2743905468679.981</v>
      </c>
      <c r="S9" s="57">
        <v>2737189867313.2402</v>
      </c>
      <c r="T9" s="57">
        <v>2733911139934.5869</v>
      </c>
      <c r="U9" s="57">
        <v>2729494120722.519</v>
      </c>
      <c r="V9" s="57">
        <v>2724456423702.9341</v>
      </c>
      <c r="W9" s="57">
        <v>2728781147422.0552</v>
      </c>
      <c r="X9" s="57">
        <v>2737044495416.231</v>
      </c>
      <c r="Y9" s="57">
        <v>2744642013850.9448</v>
      </c>
      <c r="Z9" s="57">
        <v>2745757614330.7622</v>
      </c>
      <c r="AA9" s="57">
        <v>2745958704182.5381</v>
      </c>
      <c r="AB9" s="57">
        <v>2754209277464.2861</v>
      </c>
      <c r="AC9" s="57">
        <v>2757938656280.1958</v>
      </c>
      <c r="AD9" s="57">
        <v>2757555400472.6812</v>
      </c>
      <c r="AE9" s="57">
        <v>2763009827376.75</v>
      </c>
      <c r="AF9" s="57">
        <v>2776250520895.9819</v>
      </c>
      <c r="AG9" s="57"/>
    </row>
    <row r="10" spans="1:35" ht="14" customHeight="1" x14ac:dyDescent="0.15">
      <c r="A10" s="48" t="s">
        <v>137</v>
      </c>
      <c r="B10">
        <v>1246863865115.0801</v>
      </c>
      <c r="C10">
        <v>1246863865115.0801</v>
      </c>
      <c r="D10">
        <v>1246863865115.0801</v>
      </c>
      <c r="E10">
        <v>1291092520426.73</v>
      </c>
      <c r="F10">
        <v>1279170948839.0659</v>
      </c>
      <c r="G10">
        <v>1291575727396.2949</v>
      </c>
      <c r="H10">
        <v>1300937785844.1599</v>
      </c>
      <c r="I10">
        <v>1296695752642.835</v>
      </c>
      <c r="J10">
        <v>1304860122984.9651</v>
      </c>
      <c r="K10">
        <v>1315431164524.7871</v>
      </c>
      <c r="L10">
        <v>1336814791151.196</v>
      </c>
      <c r="M10">
        <v>1347673921437.4961</v>
      </c>
      <c r="N10">
        <v>1357929222825.8879</v>
      </c>
      <c r="O10">
        <v>1361653911027.354</v>
      </c>
      <c r="P10">
        <v>1372764754343.8879</v>
      </c>
      <c r="Q10">
        <v>1378477433378.145</v>
      </c>
      <c r="R10">
        <v>1390473288147.6069</v>
      </c>
      <c r="S10">
        <v>1395029529751.05</v>
      </c>
      <c r="T10">
        <v>1404554493068.0161</v>
      </c>
      <c r="U10">
        <v>1412583396833.0471</v>
      </c>
      <c r="V10">
        <v>1418654391989.7959</v>
      </c>
      <c r="W10">
        <v>1426884001533.01</v>
      </c>
      <c r="X10">
        <v>1434464255924.886</v>
      </c>
      <c r="Y10">
        <v>1440734624903.895</v>
      </c>
      <c r="Z10">
        <v>1444973814379.325</v>
      </c>
      <c r="AA10">
        <v>1450136522153.4021</v>
      </c>
      <c r="AB10">
        <v>1453720768922.3979</v>
      </c>
      <c r="AC10">
        <v>1468517986728.2871</v>
      </c>
      <c r="AD10">
        <v>1483755828872.8989</v>
      </c>
      <c r="AE10">
        <v>1490008622693.51</v>
      </c>
      <c r="AF10">
        <v>1497311044399.511</v>
      </c>
    </row>
    <row r="11" spans="1:35" ht="14" customHeight="1" x14ac:dyDescent="0.15">
      <c r="A11" s="48" t="s">
        <v>196</v>
      </c>
      <c r="B11">
        <v>2346750783696.855</v>
      </c>
      <c r="C11">
        <v>2357536111417.1631</v>
      </c>
      <c r="D11">
        <v>2368321439137.4702</v>
      </c>
      <c r="E11">
        <v>2393066810979.8179</v>
      </c>
      <c r="F11">
        <v>2404962481745.749</v>
      </c>
      <c r="G11">
        <v>2444198266154.0952</v>
      </c>
      <c r="H11">
        <v>2489935597760.4858</v>
      </c>
      <c r="I11">
        <v>2504601462115.8999</v>
      </c>
      <c r="J11">
        <v>2519540173785.3618</v>
      </c>
      <c r="K11">
        <v>2530169744565.085</v>
      </c>
      <c r="L11">
        <v>2534162447114.4121</v>
      </c>
      <c r="M11">
        <v>2552762285061.6421</v>
      </c>
      <c r="N11">
        <v>2577185391685.2261</v>
      </c>
      <c r="O11">
        <v>2592537560713.7451</v>
      </c>
      <c r="P11">
        <v>2597569288305.7988</v>
      </c>
      <c r="Q11">
        <v>2601431588305.7329</v>
      </c>
      <c r="R11">
        <v>2606832638388.5</v>
      </c>
      <c r="S11">
        <v>2623530421881.6719</v>
      </c>
      <c r="T11">
        <v>2631271432761.4961</v>
      </c>
      <c r="U11">
        <v>2629663369719.5479</v>
      </c>
      <c r="V11">
        <v>2624451815697.0991</v>
      </c>
      <c r="W11">
        <v>2637556124464.25</v>
      </c>
      <c r="X11">
        <v>2646043262634.9341</v>
      </c>
      <c r="Y11">
        <v>2655145569752.5352</v>
      </c>
      <c r="Z11">
        <v>2648694181518.6069</v>
      </c>
      <c r="AA11">
        <v>2643220172942.5771</v>
      </c>
      <c r="AB11">
        <v>2641960461605.5591</v>
      </c>
      <c r="AC11">
        <v>2619938775899.0112</v>
      </c>
      <c r="AD11">
        <v>2574456960378.7461</v>
      </c>
      <c r="AE11">
        <v>2565166250861.0708</v>
      </c>
      <c r="AF11">
        <v>2592139964416.3779</v>
      </c>
    </row>
    <row r="12" spans="1:35" ht="14" customHeight="1" x14ac:dyDescent="0.15">
      <c r="A12" s="48" t="s">
        <v>197</v>
      </c>
      <c r="B12">
        <v>1245553379778.0659</v>
      </c>
      <c r="C12">
        <v>1263550111242.2949</v>
      </c>
      <c r="D12">
        <v>1281546842706.5249</v>
      </c>
      <c r="E12">
        <v>1301931500743.708</v>
      </c>
      <c r="F12">
        <v>1325796237056.8201</v>
      </c>
      <c r="G12">
        <v>1341308989296.9221</v>
      </c>
      <c r="H12">
        <v>1357477180494.6851</v>
      </c>
      <c r="I12">
        <v>1370399884996.8359</v>
      </c>
      <c r="J12">
        <v>1380732436092.552</v>
      </c>
      <c r="K12">
        <v>1395063090107.2839</v>
      </c>
      <c r="L12">
        <v>1408458344066.0291</v>
      </c>
      <c r="M12">
        <v>1422699511971.041</v>
      </c>
      <c r="N12">
        <v>1436682244957.291</v>
      </c>
      <c r="O12">
        <v>1447079057586.2529</v>
      </c>
      <c r="P12">
        <v>1456900022268.604</v>
      </c>
      <c r="Q12">
        <v>1469956321924.437</v>
      </c>
      <c r="R12">
        <v>1482318847606.4761</v>
      </c>
      <c r="S12">
        <v>1496858310091.6379</v>
      </c>
      <c r="T12">
        <v>1510289378118.4189</v>
      </c>
      <c r="U12">
        <v>1522638083872.4141</v>
      </c>
      <c r="V12">
        <v>1535809441410.886</v>
      </c>
      <c r="W12">
        <v>1551798079212.551</v>
      </c>
      <c r="X12">
        <v>1569958355297.6831</v>
      </c>
      <c r="Y12">
        <v>1590892368683.2051</v>
      </c>
      <c r="Z12">
        <v>1609482685303.7151</v>
      </c>
      <c r="AA12">
        <v>1626542280729.7351</v>
      </c>
      <c r="AB12">
        <v>1645009599235.8721</v>
      </c>
      <c r="AC12">
        <v>1661208192765.783</v>
      </c>
      <c r="AD12">
        <v>1675041661471.8521</v>
      </c>
      <c r="AE12">
        <v>1692843985570.353</v>
      </c>
      <c r="AF12">
        <v>1717632724838.77</v>
      </c>
    </row>
    <row r="13" spans="1:35" ht="14" customHeight="1" x14ac:dyDescent="0.15">
      <c r="A13" s="48" t="s">
        <v>198</v>
      </c>
      <c r="B13">
        <v>133108618057.88741</v>
      </c>
      <c r="C13">
        <v>132900309027.0864</v>
      </c>
      <c r="D13">
        <v>132691999996.28551</v>
      </c>
      <c r="E13">
        <v>133076721252.3719</v>
      </c>
      <c r="F13">
        <v>133066015764.1851</v>
      </c>
      <c r="G13">
        <v>133421276696.00369</v>
      </c>
      <c r="H13">
        <v>133901864673.92261</v>
      </c>
      <c r="I13">
        <v>133613316506.23129</v>
      </c>
      <c r="J13">
        <v>133509964035.36971</v>
      </c>
      <c r="K13">
        <v>133782162055.4711</v>
      </c>
      <c r="L13">
        <v>133929813397.13161</v>
      </c>
      <c r="M13">
        <v>133960421150.8839</v>
      </c>
      <c r="N13">
        <v>133655953482.9407</v>
      </c>
      <c r="O13">
        <v>133951004714.4604</v>
      </c>
      <c r="P13">
        <v>134184765291.9603</v>
      </c>
      <c r="Q13">
        <v>134957482458.052</v>
      </c>
      <c r="R13">
        <v>135113261184.3727</v>
      </c>
      <c r="S13">
        <v>135746494856.97231</v>
      </c>
      <c r="T13">
        <v>136487537766.84399</v>
      </c>
      <c r="U13">
        <v>137720313460.9111</v>
      </c>
      <c r="V13">
        <v>138470206318.09052</v>
      </c>
      <c r="W13">
        <v>138921831094.8432</v>
      </c>
      <c r="X13">
        <v>139728560729.8826</v>
      </c>
      <c r="Y13">
        <v>139778056271.24301</v>
      </c>
      <c r="Z13">
        <v>140542007307.2941</v>
      </c>
      <c r="AA13">
        <v>141614914570.45511</v>
      </c>
      <c r="AB13">
        <v>142900633874.83701</v>
      </c>
      <c r="AC13">
        <v>143564663167.4772</v>
      </c>
      <c r="AD13">
        <v>143863122004.4429</v>
      </c>
      <c r="AE13">
        <v>144824263277.27371</v>
      </c>
      <c r="AF13">
        <v>145644941261.66229</v>
      </c>
    </row>
    <row r="14" spans="1:35" ht="14" customHeight="1" x14ac:dyDescent="0.15">
      <c r="A14" s="48" t="s">
        <v>199</v>
      </c>
      <c r="B14">
        <v>3176889713679.2798</v>
      </c>
      <c r="C14">
        <v>3302961418950.8652</v>
      </c>
      <c r="D14">
        <v>3429033124222.4512</v>
      </c>
      <c r="E14">
        <v>3463740604700.7202</v>
      </c>
      <c r="F14">
        <v>3476768708491.519</v>
      </c>
      <c r="G14">
        <v>3505906897861.002</v>
      </c>
      <c r="H14">
        <v>3498977821350.98</v>
      </c>
      <c r="I14">
        <v>3476392105671.9111</v>
      </c>
      <c r="J14">
        <v>3440078524933.5508</v>
      </c>
      <c r="K14">
        <v>3412603826217.0718</v>
      </c>
      <c r="L14">
        <v>3384544216246.3911</v>
      </c>
      <c r="M14">
        <v>3358421133972.9292</v>
      </c>
      <c r="N14">
        <v>3313919557188.7822</v>
      </c>
      <c r="O14">
        <v>3275188726330.5259</v>
      </c>
      <c r="P14">
        <v>3247575916837.3711</v>
      </c>
      <c r="Q14">
        <v>3219869648923.9102</v>
      </c>
      <c r="R14">
        <v>3185323609213.1641</v>
      </c>
      <c r="S14">
        <v>3150466110663.187</v>
      </c>
      <c r="T14">
        <v>3123903566128.9048</v>
      </c>
      <c r="U14">
        <v>3099693820018.7368</v>
      </c>
      <c r="V14">
        <v>3091338152644.0732</v>
      </c>
      <c r="W14">
        <v>3089247660852.9541</v>
      </c>
      <c r="X14">
        <v>3086055882728.3198</v>
      </c>
      <c r="Y14">
        <v>3090382176847.021</v>
      </c>
      <c r="Z14">
        <v>3099588731217.2358</v>
      </c>
      <c r="AA14">
        <v>3109009686126.481</v>
      </c>
      <c r="AB14">
        <v>3119627808785.6289</v>
      </c>
      <c r="AC14">
        <v>3130555382658.6821</v>
      </c>
      <c r="AD14">
        <v>3144158151891.6802</v>
      </c>
      <c r="AE14">
        <v>3158580932227.2969</v>
      </c>
      <c r="AF14">
        <v>3181574057390.4458</v>
      </c>
    </row>
    <row r="15" spans="1:35" ht="14" customHeight="1" x14ac:dyDescent="0.15">
      <c r="A15" s="48" t="s">
        <v>200</v>
      </c>
      <c r="B15">
        <v>1651009452237.2219</v>
      </c>
      <c r="C15" s="57">
        <v>1674738979300.8401</v>
      </c>
      <c r="D15" s="57">
        <v>1698468506364.458</v>
      </c>
      <c r="E15" s="57">
        <v>1719094092303.0879</v>
      </c>
      <c r="F15" s="57">
        <v>1730532299351.8799</v>
      </c>
      <c r="G15" s="57">
        <v>1755690313880.1001</v>
      </c>
      <c r="H15" s="57">
        <v>1761412057279.2749</v>
      </c>
      <c r="I15" s="57">
        <v>1758234648833.187</v>
      </c>
      <c r="J15" s="57">
        <v>1749946198527.197</v>
      </c>
      <c r="K15" s="57">
        <v>1761553940698.3899</v>
      </c>
      <c r="L15" s="57">
        <v>1759598313581.563</v>
      </c>
      <c r="M15" s="57">
        <v>1750473219976.073</v>
      </c>
      <c r="N15" s="57">
        <v>1748340957655.7209</v>
      </c>
      <c r="O15" s="57">
        <v>1736651324204.802</v>
      </c>
      <c r="P15" s="57">
        <v>1730240589248.6411</v>
      </c>
      <c r="Q15" s="57">
        <v>1723914866140.6011</v>
      </c>
      <c r="R15" s="57">
        <v>1720821137784.9089</v>
      </c>
      <c r="S15" s="57">
        <v>1727024819875.907</v>
      </c>
      <c r="T15" s="57">
        <v>1729994450476.2959</v>
      </c>
      <c r="U15" s="57">
        <v>1720639813848.5669</v>
      </c>
      <c r="V15" s="57">
        <v>1707315002558.1509</v>
      </c>
      <c r="W15" s="57">
        <v>1707537689786.187</v>
      </c>
      <c r="X15" s="57">
        <v>1709545625824.762</v>
      </c>
      <c r="Y15" s="57">
        <v>1705816656914.6841</v>
      </c>
      <c r="Z15" s="57">
        <v>1694723067787.844</v>
      </c>
      <c r="AA15" s="57">
        <v>1678986435378.0459</v>
      </c>
      <c r="AB15" s="57">
        <v>1669638764867.645</v>
      </c>
      <c r="AC15" s="57">
        <v>1655153133654.8149</v>
      </c>
      <c r="AD15" s="57">
        <v>1625433714956.217</v>
      </c>
      <c r="AE15" s="57">
        <v>1614901181962.3511</v>
      </c>
      <c r="AF15" s="57">
        <v>1622512665931.9929</v>
      </c>
      <c r="AG15" s="57"/>
    </row>
    <row r="16" spans="1:35" ht="14" customHeight="1" x14ac:dyDescent="0.15">
      <c r="A16" s="48" t="s">
        <v>201</v>
      </c>
      <c r="B16">
        <v>500029912958.6554</v>
      </c>
      <c r="C16">
        <v>520547457053.90192</v>
      </c>
      <c r="D16">
        <v>541065001149.14832</v>
      </c>
      <c r="E16">
        <v>563566290348.53528</v>
      </c>
      <c r="F16">
        <v>567984881536.97974</v>
      </c>
      <c r="G16">
        <v>575586841386.02039</v>
      </c>
      <c r="H16">
        <v>582742625128.96851</v>
      </c>
      <c r="I16">
        <v>585260383945.26929</v>
      </c>
      <c r="J16">
        <v>587203418699.83875</v>
      </c>
      <c r="K16">
        <v>588872094256.74133</v>
      </c>
      <c r="L16">
        <v>588029328823.96228</v>
      </c>
      <c r="M16">
        <v>587198837692.7146</v>
      </c>
      <c r="N16">
        <v>582393658460.31262</v>
      </c>
      <c r="O16">
        <v>569652047576.26758</v>
      </c>
      <c r="P16">
        <v>564748866263.97498</v>
      </c>
      <c r="Q16">
        <v>564404830297.6438</v>
      </c>
      <c r="R16">
        <v>562121408063.33289</v>
      </c>
      <c r="S16">
        <v>562077165792.23865</v>
      </c>
      <c r="T16">
        <v>563570737305.83264</v>
      </c>
      <c r="U16">
        <v>564886978383.34277</v>
      </c>
      <c r="V16">
        <v>564173029005.85608</v>
      </c>
      <c r="W16">
        <v>566185740529.08997</v>
      </c>
      <c r="X16">
        <v>570449719812.96497</v>
      </c>
      <c r="Y16">
        <v>572544073508.96765</v>
      </c>
      <c r="Z16">
        <v>572557414380.85999</v>
      </c>
      <c r="AA16">
        <v>573527352301.48999</v>
      </c>
      <c r="AB16">
        <v>574733404421.37805</v>
      </c>
      <c r="AC16">
        <v>574749898378.32666</v>
      </c>
      <c r="AD16">
        <v>572141434455.31543</v>
      </c>
      <c r="AE16">
        <v>571728654240.85376</v>
      </c>
      <c r="AF16">
        <v>575107805587.60425</v>
      </c>
    </row>
    <row r="17" spans="1:33" ht="14" customHeight="1" x14ac:dyDescent="0.15">
      <c r="A17" s="48" t="s">
        <v>202</v>
      </c>
      <c r="B17">
        <v>1345140377638.853</v>
      </c>
      <c r="C17">
        <v>1363895296170.2361</v>
      </c>
      <c r="D17">
        <v>1382650214701.6179</v>
      </c>
      <c r="E17">
        <v>1415590100473.9141</v>
      </c>
      <c r="F17">
        <v>1451902882594.3081</v>
      </c>
      <c r="G17">
        <v>1475628744328.5581</v>
      </c>
      <c r="H17">
        <v>1497553761847.0029</v>
      </c>
      <c r="I17">
        <v>1513454178004.416</v>
      </c>
      <c r="J17">
        <v>1522373804713.573</v>
      </c>
      <c r="K17">
        <v>1539254234074.366</v>
      </c>
      <c r="L17">
        <v>1554184542193.7119</v>
      </c>
      <c r="M17">
        <v>1570383522540.7539</v>
      </c>
      <c r="N17">
        <v>1589710679808.7739</v>
      </c>
      <c r="O17">
        <v>1605368221718.2759</v>
      </c>
      <c r="P17">
        <v>1622803867530.5891</v>
      </c>
      <c r="Q17">
        <v>1641742107657.845</v>
      </c>
      <c r="R17">
        <v>1661281511226.585</v>
      </c>
      <c r="S17">
        <v>1686255636695.416</v>
      </c>
      <c r="T17">
        <v>1709072484072.427</v>
      </c>
      <c r="U17">
        <v>1726755191270.0869</v>
      </c>
      <c r="V17">
        <v>1740610641947.0649</v>
      </c>
      <c r="W17">
        <v>1758607384452.334</v>
      </c>
      <c r="X17">
        <v>1782190457703.2151</v>
      </c>
      <c r="Y17">
        <v>1808206166558.5759</v>
      </c>
      <c r="Z17">
        <v>1829167098217.25</v>
      </c>
      <c r="AA17">
        <v>1846802307257.811</v>
      </c>
      <c r="AB17">
        <v>1866452320195.5901</v>
      </c>
      <c r="AC17">
        <v>1880029311025.635</v>
      </c>
      <c r="AD17">
        <v>1886767530376.3979</v>
      </c>
      <c r="AE17">
        <v>1898623344123.718</v>
      </c>
      <c r="AF17">
        <v>1925700913060.209</v>
      </c>
    </row>
    <row r="18" spans="1:33" ht="14" customHeight="1" x14ac:dyDescent="0.15">
      <c r="A18" s="48" t="s">
        <v>203</v>
      </c>
      <c r="B18">
        <v>1361374038939.001</v>
      </c>
      <c r="C18" s="30">
        <v>1387541176916.894</v>
      </c>
      <c r="D18" s="30">
        <v>1413708314894.7871</v>
      </c>
      <c r="E18" s="30">
        <v>1450263748279.052</v>
      </c>
      <c r="F18" s="30">
        <v>1484677583009.2329</v>
      </c>
      <c r="G18" s="30">
        <v>1510112232729.0979</v>
      </c>
      <c r="H18" s="30">
        <v>1534177072486.75</v>
      </c>
      <c r="I18" s="30">
        <v>1555372125784.4189</v>
      </c>
      <c r="J18" s="30">
        <v>1578386846817.6311</v>
      </c>
      <c r="K18" s="30">
        <v>1600605633014.8259</v>
      </c>
      <c r="L18" s="30">
        <v>1621231343558.033</v>
      </c>
      <c r="M18" s="30">
        <v>1645917900143.5081</v>
      </c>
      <c r="N18" s="30">
        <v>1667411135792.0371</v>
      </c>
      <c r="O18" s="30">
        <v>1686557928137.7161</v>
      </c>
      <c r="P18" s="30">
        <v>1707945898790.1169</v>
      </c>
      <c r="Q18" s="30">
        <v>1732086874441.3569</v>
      </c>
      <c r="R18" s="30">
        <v>1756565538291.8101</v>
      </c>
      <c r="S18" s="30">
        <v>1784930233811.6311</v>
      </c>
      <c r="T18" s="30">
        <v>1814658682878.804</v>
      </c>
      <c r="U18" s="30">
        <v>1843753183015.4961</v>
      </c>
      <c r="V18" s="30">
        <v>1873920649270.979</v>
      </c>
      <c r="W18" s="30">
        <v>1905886844234.7019</v>
      </c>
      <c r="X18" s="30">
        <v>1938219657711.946</v>
      </c>
      <c r="Y18" s="30">
        <v>1972173443458.6689</v>
      </c>
      <c r="Z18" s="30">
        <v>2007499292100.9209</v>
      </c>
      <c r="AA18" s="30">
        <v>2041031050427.0591</v>
      </c>
      <c r="AB18" s="30">
        <v>2073514717668.741</v>
      </c>
      <c r="AC18" s="30">
        <v>2105247561750.9541</v>
      </c>
      <c r="AD18" s="30">
        <v>2136741767184.635</v>
      </c>
      <c r="AE18" s="30">
        <v>2169957677512.1899</v>
      </c>
      <c r="AF18" s="30">
        <v>2203457894771.8809</v>
      </c>
      <c r="AG18" s="30"/>
    </row>
    <row r="19" spans="1:33" ht="14" customHeight="1" x14ac:dyDescent="0.15">
      <c r="A19" s="48" t="s">
        <v>204</v>
      </c>
      <c r="B19">
        <v>276209958386.005</v>
      </c>
      <c r="C19">
        <v>283714245492.8454</v>
      </c>
      <c r="D19">
        <v>291218532599.68573</v>
      </c>
      <c r="E19">
        <v>301872223367.5719</v>
      </c>
      <c r="F19">
        <v>310314213162.70721</v>
      </c>
      <c r="G19">
        <v>315243649264.02832</v>
      </c>
      <c r="H19">
        <v>320049039034.28302</v>
      </c>
      <c r="I19">
        <v>324450137245.73602</v>
      </c>
      <c r="J19">
        <v>328902205971.59637</v>
      </c>
      <c r="K19">
        <v>334013564344.94739</v>
      </c>
      <c r="L19">
        <v>339280446946.85571</v>
      </c>
      <c r="M19">
        <v>342706682808.71838</v>
      </c>
      <c r="N19">
        <v>347795585316.97559</v>
      </c>
      <c r="O19">
        <v>354285204655.62939</v>
      </c>
      <c r="P19">
        <v>361218682853.52417</v>
      </c>
      <c r="Q19">
        <v>368472271227.29022</v>
      </c>
      <c r="R19">
        <v>375672851853.52667</v>
      </c>
      <c r="S19">
        <v>383589817569.81372</v>
      </c>
      <c r="T19">
        <v>391891496240.87347</v>
      </c>
      <c r="U19">
        <v>400244542289.93597</v>
      </c>
      <c r="V19">
        <v>408555937504.68439</v>
      </c>
      <c r="W19">
        <v>417341055564.21118</v>
      </c>
      <c r="X19">
        <v>426594452822.86902</v>
      </c>
      <c r="Y19">
        <v>436098403297.94958</v>
      </c>
      <c r="Z19">
        <v>446003338135.20551</v>
      </c>
      <c r="AA19">
        <v>456437847753.86792</v>
      </c>
      <c r="AB19">
        <v>466960963784.54712</v>
      </c>
      <c r="AC19">
        <v>477534243373.65692</v>
      </c>
      <c r="AD19">
        <v>488301959666.83118</v>
      </c>
      <c r="AE19">
        <v>498945788374.37738</v>
      </c>
      <c r="AF19">
        <v>510162383851.27179</v>
      </c>
    </row>
    <row r="20" spans="1:33" ht="14" customHeight="1" x14ac:dyDescent="0.15">
      <c r="A20" s="48" t="s">
        <v>205</v>
      </c>
      <c r="B20">
        <v>491637685082.9873</v>
      </c>
      <c r="C20" s="57">
        <v>503692328707.92682</v>
      </c>
      <c r="D20" s="57">
        <v>515746972332.86609</v>
      </c>
      <c r="E20" s="57">
        <v>523495782386.28363</v>
      </c>
      <c r="F20" s="57">
        <v>532959135613.63019</v>
      </c>
      <c r="G20" s="57">
        <v>540251400356.8949</v>
      </c>
      <c r="H20" s="57">
        <v>548705645980.85699</v>
      </c>
      <c r="I20" s="57">
        <v>557440894415.37256</v>
      </c>
      <c r="J20" s="57">
        <v>563348386417.80139</v>
      </c>
      <c r="K20" s="57">
        <v>572833361790.19263</v>
      </c>
      <c r="L20" s="57">
        <v>580990937710.36975</v>
      </c>
      <c r="M20" s="57">
        <v>589185252953.27075</v>
      </c>
      <c r="N20" s="57">
        <v>597617882976.42114</v>
      </c>
      <c r="O20" s="57">
        <v>604832009580.51135</v>
      </c>
      <c r="P20" s="57">
        <v>613253357346.38049</v>
      </c>
      <c r="Q20" s="57">
        <v>622533524410.26233</v>
      </c>
      <c r="R20" s="57">
        <v>632127840823.63562</v>
      </c>
      <c r="S20" s="57">
        <v>643065884549.96362</v>
      </c>
      <c r="T20" s="57">
        <v>652804494751.49902</v>
      </c>
      <c r="U20" s="57">
        <v>661666210484.13403</v>
      </c>
      <c r="V20" s="57">
        <v>670025793781.19836</v>
      </c>
      <c r="W20" s="57">
        <v>679651817002.30212</v>
      </c>
      <c r="X20" s="57">
        <v>691083354776.95496</v>
      </c>
      <c r="Y20" s="57">
        <v>702037523492.80774</v>
      </c>
      <c r="Z20" s="57">
        <v>712283658577.70923</v>
      </c>
      <c r="AA20" s="57">
        <v>721687793042.79553</v>
      </c>
      <c r="AB20" s="57">
        <v>732539361277.41064</v>
      </c>
      <c r="AC20" s="57">
        <v>741699997929.90063</v>
      </c>
      <c r="AD20" s="57">
        <v>750115207205.43921</v>
      </c>
      <c r="AE20" s="57">
        <v>759856009724.94995</v>
      </c>
      <c r="AF20" s="57">
        <v>772293062319.20142</v>
      </c>
      <c r="AG20" s="57"/>
    </row>
    <row r="21" spans="1:33" ht="14" customHeight="1" x14ac:dyDescent="0.15">
      <c r="A21" s="48" t="s">
        <v>206</v>
      </c>
      <c r="B21">
        <v>74502585027.751068</v>
      </c>
      <c r="C21">
        <v>77781237912.863724</v>
      </c>
      <c r="D21">
        <v>81059890797.976379</v>
      </c>
      <c r="E21">
        <v>87056976266.630203</v>
      </c>
      <c r="F21">
        <v>87023055149.984543</v>
      </c>
      <c r="G21">
        <v>86776276244.809952</v>
      </c>
      <c r="H21">
        <v>86613569415.259872</v>
      </c>
      <c r="I21">
        <v>86419676686.922485</v>
      </c>
      <c r="J21">
        <v>86570977724.231339</v>
      </c>
      <c r="K21">
        <v>86460927922.516327</v>
      </c>
      <c r="L21">
        <v>86436943660.288681</v>
      </c>
      <c r="M21">
        <v>86798758013.676498</v>
      </c>
      <c r="N21">
        <v>87168642915.447281</v>
      </c>
      <c r="O21">
        <v>87630030678.404449</v>
      </c>
      <c r="P21">
        <v>88176110411.396667</v>
      </c>
      <c r="Q21">
        <v>88918103710.843704</v>
      </c>
      <c r="R21">
        <v>89676467697.579102</v>
      </c>
      <c r="S21">
        <v>90644961319.308853</v>
      </c>
      <c r="T21">
        <v>91631402297.08757</v>
      </c>
      <c r="U21">
        <v>92551698686.880127</v>
      </c>
      <c r="V21">
        <v>93294122910.076935</v>
      </c>
      <c r="W21">
        <v>94031744276.153015</v>
      </c>
      <c r="X21">
        <v>94902785993.04454</v>
      </c>
      <c r="Y21">
        <v>95720039065.737686</v>
      </c>
      <c r="Z21">
        <v>96501504715.750153</v>
      </c>
      <c r="AA21">
        <v>97253778813.878586</v>
      </c>
      <c r="AB21">
        <v>98105727429.710281</v>
      </c>
      <c r="AC21">
        <v>98931233398.643616</v>
      </c>
      <c r="AD21">
        <v>99581757833.962402</v>
      </c>
      <c r="AE21">
        <v>100360986742.4623</v>
      </c>
      <c r="AF21">
        <v>101334560054.5004</v>
      </c>
    </row>
    <row r="22" spans="1:33" ht="14" customHeight="1" x14ac:dyDescent="0.15">
      <c r="A22" s="48" t="s">
        <v>207</v>
      </c>
      <c r="B22">
        <v>871518941676.62048</v>
      </c>
      <c r="C22">
        <v>909872081926.6405</v>
      </c>
      <c r="D22">
        <v>948225222176.66064</v>
      </c>
      <c r="E22">
        <v>1018378138063.252</v>
      </c>
      <c r="F22">
        <v>1017981334440.015</v>
      </c>
      <c r="G22">
        <v>1015094555542.5341</v>
      </c>
      <c r="H22">
        <v>1013191237908.116</v>
      </c>
      <c r="I22">
        <v>1010923112777.472</v>
      </c>
      <c r="J22">
        <v>1012693007336.981</v>
      </c>
      <c r="K22">
        <v>1011405662922.198</v>
      </c>
      <c r="L22">
        <v>1011125098981.689</v>
      </c>
      <c r="M22">
        <v>1015357543563.719</v>
      </c>
      <c r="N22">
        <v>1019684396088.545</v>
      </c>
      <c r="O22">
        <v>1025081633979.354</v>
      </c>
      <c r="P22">
        <v>1031469584555.715</v>
      </c>
      <c r="Q22">
        <v>1040149299693.443</v>
      </c>
      <c r="R22">
        <v>1049020516428.797</v>
      </c>
      <c r="S22">
        <v>1060349794948.677</v>
      </c>
      <c r="T22">
        <v>1071889018677.088</v>
      </c>
      <c r="U22">
        <v>1082654493933.578</v>
      </c>
      <c r="V22">
        <v>1091339249946.199</v>
      </c>
      <c r="W22">
        <v>1099967822929.019</v>
      </c>
      <c r="X22">
        <v>1110157125152.2739</v>
      </c>
      <c r="Y22">
        <v>1119717216694.469</v>
      </c>
      <c r="Z22">
        <v>1128858672873.4971</v>
      </c>
      <c r="AA22">
        <v>1137658651097.1709</v>
      </c>
      <c r="AB22">
        <v>1147624605375.885</v>
      </c>
      <c r="AC22">
        <v>1157281237936.01</v>
      </c>
      <c r="AD22">
        <v>1164890965399.73</v>
      </c>
      <c r="AE22">
        <v>1174006256545.7581</v>
      </c>
      <c r="AF22">
        <v>1185394956444.3721</v>
      </c>
    </row>
    <row r="23" spans="1:33" ht="14" customHeight="1" x14ac:dyDescent="0.15">
      <c r="A23" s="48" t="s">
        <v>208</v>
      </c>
      <c r="B23">
        <v>981933332801.31287</v>
      </c>
      <c r="C23">
        <v>984553773267.45068</v>
      </c>
      <c r="D23">
        <v>987174213733.5885</v>
      </c>
      <c r="E23">
        <v>990595705391.81372</v>
      </c>
      <c r="F23">
        <v>997993640400.05432</v>
      </c>
      <c r="G23">
        <v>1002267966673.639</v>
      </c>
      <c r="H23">
        <v>1008428956158.558</v>
      </c>
      <c r="I23">
        <v>1015099612805.804</v>
      </c>
      <c r="J23">
        <v>1020964788160.486</v>
      </c>
      <c r="K23">
        <v>1029651871809.052</v>
      </c>
      <c r="L23">
        <v>1038162616262</v>
      </c>
      <c r="M23">
        <v>1045466819670.687</v>
      </c>
      <c r="N23">
        <v>1053425139072.882</v>
      </c>
      <c r="O23">
        <v>1061259000207.337</v>
      </c>
      <c r="P23">
        <v>1069207808671.332</v>
      </c>
      <c r="Q23">
        <v>1077734984769.6851</v>
      </c>
      <c r="R23">
        <v>1085964407244.052</v>
      </c>
      <c r="S23">
        <v>1096464020929.757</v>
      </c>
      <c r="T23">
        <v>1107519167095.5471</v>
      </c>
      <c r="U23">
        <v>1118729563906.885</v>
      </c>
      <c r="V23">
        <v>1129936853288.8931</v>
      </c>
      <c r="W23">
        <v>1141847163582.207</v>
      </c>
      <c r="X23">
        <v>1156046358415.137</v>
      </c>
      <c r="Y23">
        <v>1169935573394.634</v>
      </c>
      <c r="Z23">
        <v>1184404385414.3611</v>
      </c>
      <c r="AA23">
        <v>1198651709367.5869</v>
      </c>
      <c r="AB23">
        <v>1214242193152.6411</v>
      </c>
      <c r="AC23">
        <v>1228528718195.9209</v>
      </c>
      <c r="AD23">
        <v>1239834720390.938</v>
      </c>
      <c r="AE23">
        <v>1251046280898.5259</v>
      </c>
      <c r="AF23">
        <v>1263013385503.8811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5369214546026.5898</v>
      </c>
      <c r="C25">
        <v>5434528240379.4971</v>
      </c>
      <c r="D25">
        <v>5499841934732.4053</v>
      </c>
      <c r="E25">
        <v>5587975245598.1719</v>
      </c>
      <c r="F25">
        <v>5633678632732.7266</v>
      </c>
      <c r="G25">
        <v>5691896882648.4072</v>
      </c>
      <c r="H25">
        <v>5740325215555.7578</v>
      </c>
      <c r="I25">
        <v>5760453567202.959</v>
      </c>
      <c r="J25">
        <v>5784156906565.0293</v>
      </c>
      <c r="K25">
        <v>5819245996392.7178</v>
      </c>
      <c r="L25">
        <v>5851307012283.3594</v>
      </c>
      <c r="M25">
        <v>5884524405985.7656</v>
      </c>
      <c r="N25">
        <v>5920181259676.6484</v>
      </c>
      <c r="O25">
        <v>5947943950275.2998</v>
      </c>
      <c r="P25">
        <v>5975052268963.8252</v>
      </c>
      <c r="Q25">
        <v>6006784495046.6855</v>
      </c>
      <c r="R25">
        <v>6040165481726.6211</v>
      </c>
      <c r="S25">
        <v>6085897738210.1533</v>
      </c>
      <c r="T25">
        <v>6133103935344.1826</v>
      </c>
      <c r="U25">
        <v>6172805705597.1572</v>
      </c>
      <c r="V25">
        <v>6209153819810.7461</v>
      </c>
      <c r="W25">
        <v>6258708057328.1631</v>
      </c>
      <c r="X25">
        <v>6312279945911.416</v>
      </c>
      <c r="Y25">
        <v>6363781260631.9971</v>
      </c>
      <c r="Z25">
        <v>6408251285024.1855</v>
      </c>
      <c r="AA25">
        <v>6450732532042.4668</v>
      </c>
      <c r="AB25">
        <v>6498668482164.5029</v>
      </c>
      <c r="AC25">
        <v>6535640495086.5215</v>
      </c>
      <c r="AD25">
        <v>6556719931397.2109</v>
      </c>
      <c r="AE25">
        <v>6596817853272.2451</v>
      </c>
      <c r="AF25">
        <v>6662558172448.9102</v>
      </c>
    </row>
    <row r="26" spans="1:33" ht="14" customHeight="1" x14ac:dyDescent="0.15">
      <c r="A26" s="48" t="s">
        <v>211</v>
      </c>
      <c r="B26">
        <v>5716769929572.7549</v>
      </c>
      <c r="C26">
        <v>5744985985687.5088</v>
      </c>
      <c r="D26">
        <v>5773202041802.2646</v>
      </c>
      <c r="E26">
        <v>5767320685081.7959</v>
      </c>
      <c r="F26">
        <v>5857189632945.0664</v>
      </c>
      <c r="G26">
        <v>5940273186132.3691</v>
      </c>
      <c r="H26">
        <v>6003453896735.8076</v>
      </c>
      <c r="I26">
        <v>5995790299805.7744</v>
      </c>
      <c r="J26">
        <v>5992158680418.0664</v>
      </c>
      <c r="K26">
        <v>6041876451440.4111</v>
      </c>
      <c r="L26">
        <v>6110352824894.0303</v>
      </c>
      <c r="M26">
        <v>6168817070563.165</v>
      </c>
      <c r="N26">
        <v>6238696612489.127</v>
      </c>
      <c r="O26">
        <v>6326820137604.335</v>
      </c>
      <c r="P26">
        <v>6405719978757.1221</v>
      </c>
      <c r="Q26">
        <v>6484222699152.7715</v>
      </c>
      <c r="R26">
        <v>6564825982683.7266</v>
      </c>
      <c r="S26">
        <v>6664106510519.8281</v>
      </c>
      <c r="T26">
        <v>6774199903609.1055</v>
      </c>
      <c r="U26">
        <v>6880520247475.8105</v>
      </c>
      <c r="V26">
        <v>6987403030965.5732</v>
      </c>
      <c r="W26">
        <v>7093171916969.291</v>
      </c>
      <c r="X26">
        <v>7188550936497.3242</v>
      </c>
      <c r="Y26">
        <v>7297442599179.4746</v>
      </c>
      <c r="Z26">
        <v>7407782013317.5215</v>
      </c>
      <c r="AA26">
        <v>7521253874007.5059</v>
      </c>
      <c r="AB26">
        <v>7639177452460.3711</v>
      </c>
      <c r="AC26">
        <v>7742592623541.7822</v>
      </c>
      <c r="AD26">
        <v>7844531012387.3115</v>
      </c>
      <c r="AE26">
        <v>7957459180736.3623</v>
      </c>
      <c r="AF26">
        <v>8093609920607.2715</v>
      </c>
    </row>
    <row r="27" spans="1:33" ht="14" customHeight="1" x14ac:dyDescent="0.15"/>
    <row r="28" spans="1:33" ht="14.5" customHeight="1" x14ac:dyDescent="0.2">
      <c r="A28" s="29"/>
      <c r="B28" s="48"/>
    </row>
    <row r="29" spans="1:33" ht="14" customHeight="1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6457-20B5-AB4E-A634-17F11F7912DF}">
  <dimension ref="A1:AI1000"/>
  <sheetViews>
    <sheetView workbookViewId="0">
      <selection activeCell="A24" sqref="A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0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/>
    </row>
    <row r="3" spans="1:35" ht="14" customHeight="1" x14ac:dyDescent="0.15">
      <c r="A3" s="48" t="s">
        <v>190</v>
      </c>
      <c r="B3">
        <v>701358121412.65381</v>
      </c>
      <c r="C3">
        <v>706608871431.29932</v>
      </c>
      <c r="D3">
        <v>711859621449.94507</v>
      </c>
      <c r="E3">
        <v>719978180924.10718</v>
      </c>
      <c r="F3">
        <v>726138339128.58398</v>
      </c>
      <c r="G3">
        <v>732304784941.07996</v>
      </c>
      <c r="H3">
        <v>736650025090.86621</v>
      </c>
      <c r="I3">
        <v>739837245033.7489</v>
      </c>
      <c r="J3">
        <v>743930289225.89197</v>
      </c>
      <c r="K3">
        <v>747427048111.55115</v>
      </c>
      <c r="L3">
        <v>750409857917.73523</v>
      </c>
      <c r="M3">
        <v>752497846788.69238</v>
      </c>
      <c r="N3">
        <v>753803531469.92249</v>
      </c>
      <c r="O3">
        <v>754755443885.9624</v>
      </c>
      <c r="P3">
        <v>754926183881.71912</v>
      </c>
      <c r="Q3">
        <v>755045145425.43896</v>
      </c>
      <c r="R3">
        <v>755122954574.67432</v>
      </c>
      <c r="S3">
        <v>755466383724.67334</v>
      </c>
      <c r="T3">
        <v>756060971376.99231</v>
      </c>
      <c r="U3">
        <v>756337594691.78906</v>
      </c>
      <c r="V3">
        <v>756837490967.34155</v>
      </c>
      <c r="W3">
        <v>757974038992.86011</v>
      </c>
      <c r="X3">
        <v>758936043019.77039</v>
      </c>
      <c r="Y3">
        <v>759758147768.25769</v>
      </c>
      <c r="Z3">
        <v>760080010422.75146</v>
      </c>
      <c r="AA3">
        <v>760272977112.85522</v>
      </c>
      <c r="AB3">
        <v>760421396100.14429</v>
      </c>
      <c r="AC3">
        <v>760205762583.13184</v>
      </c>
      <c r="AD3">
        <v>759509347118.94495</v>
      </c>
      <c r="AE3">
        <v>759483630802.14709</v>
      </c>
      <c r="AF3">
        <v>760469904996.01099</v>
      </c>
    </row>
    <row r="4" spans="1:35" ht="14" customHeight="1" x14ac:dyDescent="0.15">
      <c r="A4" s="48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8" t="s">
        <v>191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8" t="s">
        <v>192</v>
      </c>
      <c r="B6">
        <v>270187810786.95459</v>
      </c>
      <c r="C6">
        <v>271324991477.38129</v>
      </c>
      <c r="D6">
        <v>272462172167.80801</v>
      </c>
      <c r="E6">
        <v>274161932098.1351</v>
      </c>
      <c r="F6">
        <v>275791172769.70929</v>
      </c>
      <c r="G6">
        <v>277387605040.03021</v>
      </c>
      <c r="H6">
        <v>278882332609.60437</v>
      </c>
      <c r="I6">
        <v>280245092325.0105</v>
      </c>
      <c r="J6">
        <v>281485274964.30933</v>
      </c>
      <c r="K6">
        <v>282524629266.97858</v>
      </c>
      <c r="L6">
        <v>283345457142.1131</v>
      </c>
      <c r="M6">
        <v>283955754742.09253</v>
      </c>
      <c r="N6">
        <v>284319328956.14551</v>
      </c>
      <c r="O6">
        <v>284426943467.16162</v>
      </c>
      <c r="P6">
        <v>284272858595.77307</v>
      </c>
      <c r="Q6">
        <v>284000825999.65491</v>
      </c>
      <c r="R6">
        <v>283751747643.87872</v>
      </c>
      <c r="S6">
        <v>283498398107.04413</v>
      </c>
      <c r="T6">
        <v>283249968934.9718</v>
      </c>
      <c r="U6">
        <v>283009600833.64948</v>
      </c>
      <c r="V6">
        <v>282778249670.11719</v>
      </c>
      <c r="W6">
        <v>282551921845.31378</v>
      </c>
      <c r="X6">
        <v>282338349361.00861</v>
      </c>
      <c r="Y6">
        <v>282128365295.59052</v>
      </c>
      <c r="Z6">
        <v>281925365551.40002</v>
      </c>
      <c r="AA6">
        <v>281725575908.69672</v>
      </c>
      <c r="AB6">
        <v>281523088795.7757</v>
      </c>
      <c r="AC6">
        <v>281331344553.87097</v>
      </c>
      <c r="AD6">
        <v>281145662344.62152</v>
      </c>
      <c r="AE6">
        <v>280958117649.71118</v>
      </c>
      <c r="AF6">
        <v>280772880914.79639</v>
      </c>
    </row>
    <row r="7" spans="1:35" ht="14" customHeight="1" x14ac:dyDescent="0.15">
      <c r="A7" s="48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8" t="s">
        <v>195</v>
      </c>
      <c r="B9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/>
    </row>
    <row r="10" spans="1:35" ht="14" customHeight="1" x14ac:dyDescent="0.15">
      <c r="A10" s="48" t="s">
        <v>137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8" t="s">
        <v>196</v>
      </c>
      <c r="B11">
        <v>983746826460.52893</v>
      </c>
      <c r="C11">
        <v>987520511350.2876</v>
      </c>
      <c r="D11">
        <v>991294196240.04639</v>
      </c>
      <c r="E11">
        <v>998357146074.56799</v>
      </c>
      <c r="F11">
        <v>1005031369771.35</v>
      </c>
      <c r="G11">
        <v>1011865259544.074</v>
      </c>
      <c r="H11">
        <v>1018463229734.385</v>
      </c>
      <c r="I11">
        <v>1024297596492.149</v>
      </c>
      <c r="J11">
        <v>1029669859212.598</v>
      </c>
      <c r="K11">
        <v>1034310679367.9</v>
      </c>
      <c r="L11">
        <v>1038142565343.062</v>
      </c>
      <c r="M11">
        <v>1041295019295.856</v>
      </c>
      <c r="N11">
        <v>1043621405244.088</v>
      </c>
      <c r="O11">
        <v>1045011950888.406</v>
      </c>
      <c r="P11">
        <v>1045363284151.754</v>
      </c>
      <c r="Q11">
        <v>1045318262931.291</v>
      </c>
      <c r="R11">
        <v>1045278643458.504</v>
      </c>
      <c r="S11">
        <v>1045396643188.6949</v>
      </c>
      <c r="T11">
        <v>1045414775487.733</v>
      </c>
      <c r="U11">
        <v>1045311023990.3199</v>
      </c>
      <c r="V11">
        <v>1045209708770.973</v>
      </c>
      <c r="W11">
        <v>1045391471090.181</v>
      </c>
      <c r="X11">
        <v>1045546484274.41</v>
      </c>
      <c r="Y11">
        <v>1045607351287.0389</v>
      </c>
      <c r="Z11">
        <v>1045400607132.923</v>
      </c>
      <c r="AA11">
        <v>1045233322695.656</v>
      </c>
      <c r="AB11">
        <v>1045074874758.745</v>
      </c>
      <c r="AC11">
        <v>1044669154583.031</v>
      </c>
      <c r="AD11">
        <v>1043776807833.417</v>
      </c>
      <c r="AE11">
        <v>1043662392627.1</v>
      </c>
      <c r="AF11">
        <v>1043845902276.887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8" t="s">
        <v>199</v>
      </c>
      <c r="B14">
        <v>4977407983061.5674</v>
      </c>
      <c r="C14">
        <v>4998641067918.0586</v>
      </c>
      <c r="D14">
        <v>5019874152774.5488</v>
      </c>
      <c r="E14">
        <v>5056066474637.2412</v>
      </c>
      <c r="F14">
        <v>5091639803715.126</v>
      </c>
      <c r="G14">
        <v>5125984935491.2373</v>
      </c>
      <c r="H14">
        <v>5158514458739.0635</v>
      </c>
      <c r="I14">
        <v>5188673177148.8984</v>
      </c>
      <c r="J14">
        <v>5215942283736.1836</v>
      </c>
      <c r="K14">
        <v>5239856979723.6182</v>
      </c>
      <c r="L14">
        <v>5260006560908.2334</v>
      </c>
      <c r="M14">
        <v>5276047977291.249</v>
      </c>
      <c r="N14">
        <v>5287705286086.6377</v>
      </c>
      <c r="O14">
        <v>5294779986980.4043</v>
      </c>
      <c r="P14">
        <v>5297150820607.418</v>
      </c>
      <c r="Q14">
        <v>5297149064477.0117</v>
      </c>
      <c r="R14">
        <v>5297147740181.9502</v>
      </c>
      <c r="S14">
        <v>5297146415886.8896</v>
      </c>
      <c r="T14">
        <v>5297145091591.8291</v>
      </c>
      <c r="U14">
        <v>5297144227921.1367</v>
      </c>
      <c r="V14">
        <v>5297142471790.7305</v>
      </c>
      <c r="W14">
        <v>5297140715660.3242</v>
      </c>
      <c r="X14">
        <v>5297139823200.6084</v>
      </c>
      <c r="Y14">
        <v>5297138498905.5488</v>
      </c>
      <c r="Z14">
        <v>5297136742775.1416</v>
      </c>
      <c r="AA14">
        <v>5297134986644.7354</v>
      </c>
      <c r="AB14">
        <v>5297132798678.9824</v>
      </c>
      <c r="AC14">
        <v>5297131474383.9219</v>
      </c>
      <c r="AD14">
        <v>5297130150088.8613</v>
      </c>
      <c r="AE14">
        <v>5297128854582.8232</v>
      </c>
      <c r="AF14">
        <v>5297126637828.0479</v>
      </c>
    </row>
    <row r="15" spans="1:35" ht="14" customHeight="1" x14ac:dyDescent="0.15">
      <c r="A15" s="48" t="s">
        <v>200</v>
      </c>
      <c r="B15">
        <v>130196155278.2953</v>
      </c>
      <c r="C15" s="57">
        <v>139818502529.27771</v>
      </c>
      <c r="D15" s="57">
        <v>149440849780.26001</v>
      </c>
      <c r="E15" s="57">
        <v>152259518894.7085</v>
      </c>
      <c r="F15" s="57">
        <v>147213131144.10211</v>
      </c>
      <c r="G15" s="57">
        <v>144896337998.92569</v>
      </c>
      <c r="H15" s="57">
        <v>149441205299.84949</v>
      </c>
      <c r="I15" s="57">
        <v>147436302314.92661</v>
      </c>
      <c r="J15" s="57">
        <v>144701814422.66949</v>
      </c>
      <c r="K15" s="57">
        <v>142131066676.52359</v>
      </c>
      <c r="L15" s="57">
        <v>138978385548.70941</v>
      </c>
      <c r="M15" s="57">
        <v>136875468422.27631</v>
      </c>
      <c r="N15" s="57">
        <v>136465080309.45039</v>
      </c>
      <c r="O15" s="57">
        <v>135720241219.8513</v>
      </c>
      <c r="P15" s="57">
        <v>136533459936.1862</v>
      </c>
      <c r="Q15" s="57">
        <v>136903758051.0193</v>
      </c>
      <c r="R15" s="57">
        <v>137457061505.3772</v>
      </c>
      <c r="S15" s="57">
        <v>138128663287.733</v>
      </c>
      <c r="T15" s="57">
        <v>138738749852.55261</v>
      </c>
      <c r="U15" s="57">
        <v>137974884213.4234</v>
      </c>
      <c r="V15" s="57">
        <v>137154292814.4695</v>
      </c>
      <c r="W15" s="57">
        <v>137135334759.5392</v>
      </c>
      <c r="X15" s="57">
        <v>137863915079.40948</v>
      </c>
      <c r="Y15" s="57">
        <v>137860620815.32321</v>
      </c>
      <c r="Z15" s="57">
        <v>136689957050.17101</v>
      </c>
      <c r="AA15" s="57">
        <v>135547711477.0385</v>
      </c>
      <c r="AB15" s="57">
        <v>134763680157.9514</v>
      </c>
      <c r="AC15" s="57">
        <v>132990725981.1799</v>
      </c>
      <c r="AD15" s="57">
        <v>130638933998.12621</v>
      </c>
      <c r="AE15" s="57">
        <v>129658701800.4993</v>
      </c>
      <c r="AF15" s="57">
        <v>129772439529.7263</v>
      </c>
      <c r="AG15" s="57"/>
    </row>
    <row r="16" spans="1:35" ht="14" customHeight="1" x14ac:dyDescent="0.15">
      <c r="A16" s="48" t="s">
        <v>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8" t="s">
        <v>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8" t="s">
        <v>203</v>
      </c>
      <c r="B18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/>
    </row>
    <row r="21" spans="1:33" ht="14" customHeight="1" x14ac:dyDescent="0.15">
      <c r="A21" s="48" t="s">
        <v>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8" t="s">
        <v>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8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8" t="s">
        <v>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29"/>
    </row>
    <row r="29" spans="1:33" ht="14" customHeight="1" x14ac:dyDescent="0.15"/>
    <row r="30" spans="1:33" ht="14.5" customHeight="1" x14ac:dyDescent="0.2">
      <c r="A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2F9-0145-C840-B087-266C3012E990}">
  <dimension ref="A1:AI1000"/>
  <sheetViews>
    <sheetView workbookViewId="0">
      <selection activeCell="A24" sqref="A24:XFD24"/>
    </sheetView>
  </sheetViews>
  <sheetFormatPr baseColWidth="10" defaultColWidth="8.83203125" defaultRowHeight="15" customHeight="1" x14ac:dyDescent="0.15"/>
  <cols>
    <col min="1" max="1" width="39.83203125" style="48" customWidth="1"/>
    <col min="2" max="2" width="17.83203125" style="30" customWidth="1"/>
    <col min="3" max="3" width="9.5" style="48" customWidth="1"/>
    <col min="4" max="35" width="9.5" style="48" bestFit="1" customWidth="1"/>
    <col min="36" max="44" width="8.83203125" style="48" customWidth="1"/>
    <col min="45" max="16384" width="8.83203125" style="48"/>
  </cols>
  <sheetData>
    <row r="1" spans="1:35" ht="14.5" customHeight="1" x14ac:dyDescent="0.2">
      <c r="A1" s="28" t="s">
        <v>188</v>
      </c>
      <c r="B1" s="29">
        <v>2020</v>
      </c>
      <c r="C1" s="29">
        <v>2021</v>
      </c>
      <c r="D1" s="29">
        <v>2022</v>
      </c>
      <c r="E1" s="29">
        <v>2023</v>
      </c>
      <c r="F1" s="29">
        <v>2024</v>
      </c>
      <c r="G1" s="29">
        <v>2025</v>
      </c>
      <c r="H1" s="29">
        <v>2026</v>
      </c>
      <c r="I1" s="29">
        <v>2027</v>
      </c>
      <c r="J1" s="29">
        <v>2028</v>
      </c>
      <c r="K1" s="29">
        <v>2029</v>
      </c>
      <c r="L1" s="29">
        <v>2030</v>
      </c>
      <c r="M1" s="29">
        <v>2031</v>
      </c>
      <c r="N1" s="29">
        <v>2032</v>
      </c>
      <c r="O1" s="29">
        <v>2033</v>
      </c>
      <c r="P1" s="29">
        <v>2034</v>
      </c>
      <c r="Q1" s="29">
        <v>2035</v>
      </c>
      <c r="R1" s="29">
        <v>2036</v>
      </c>
      <c r="S1" s="29">
        <v>2037</v>
      </c>
      <c r="T1" s="29">
        <v>2038</v>
      </c>
      <c r="U1" s="29">
        <v>2039</v>
      </c>
      <c r="V1" s="29">
        <v>2040</v>
      </c>
      <c r="W1" s="29">
        <v>2041</v>
      </c>
      <c r="X1" s="29">
        <v>2042</v>
      </c>
      <c r="Y1" s="29">
        <v>2043</v>
      </c>
      <c r="Z1" s="29">
        <v>2044</v>
      </c>
      <c r="AA1" s="29">
        <v>2045</v>
      </c>
      <c r="AB1" s="29">
        <v>2046</v>
      </c>
      <c r="AC1" s="29">
        <v>2047</v>
      </c>
      <c r="AD1" s="29">
        <v>2048</v>
      </c>
      <c r="AE1" s="29">
        <v>2049</v>
      </c>
      <c r="AF1" s="29">
        <v>2050</v>
      </c>
      <c r="AH1" s="29"/>
      <c r="AI1" s="29"/>
    </row>
    <row r="2" spans="1:35" ht="14" customHeight="1" x14ac:dyDescent="0.15">
      <c r="A2" s="48" t="s">
        <v>189</v>
      </c>
      <c r="B2">
        <v>3125005365990.9009</v>
      </c>
      <c r="C2" s="57">
        <v>3146515141479.541</v>
      </c>
      <c r="D2" s="57">
        <v>3168024916968.1802</v>
      </c>
      <c r="E2" s="57">
        <v>3199025111257.2998</v>
      </c>
      <c r="F2" s="57">
        <v>3223724451418.272</v>
      </c>
      <c r="G2" s="57">
        <v>3248107615854.1182</v>
      </c>
      <c r="H2" s="57">
        <v>3276532147766.7959</v>
      </c>
      <c r="I2" s="57">
        <v>3298598439322.9912</v>
      </c>
      <c r="J2" s="57">
        <v>3312426682120.5889</v>
      </c>
      <c r="K2" s="57">
        <v>3328757659659.085</v>
      </c>
      <c r="L2" s="57">
        <v>3341452716625.772</v>
      </c>
      <c r="M2" s="57">
        <v>3326371201382.0029</v>
      </c>
      <c r="N2" s="57">
        <v>3330705048115.769</v>
      </c>
      <c r="O2" s="57">
        <v>3313149073465.502</v>
      </c>
      <c r="P2" s="57">
        <v>3300886468687.7588</v>
      </c>
      <c r="Q2" s="57">
        <v>3290761759938.9219</v>
      </c>
      <c r="R2" s="57">
        <v>3282595101386.335</v>
      </c>
      <c r="S2" s="57">
        <v>3282101185438.564</v>
      </c>
      <c r="T2" s="57">
        <v>3283272606473.4419</v>
      </c>
      <c r="U2" s="57">
        <v>3284783431788.3071</v>
      </c>
      <c r="V2" s="57">
        <v>3283986341421.6528</v>
      </c>
      <c r="W2" s="57">
        <v>3279762387476.917</v>
      </c>
      <c r="X2" s="57">
        <v>3279286586459.6968</v>
      </c>
      <c r="Y2" s="57">
        <v>3280544972530.1768</v>
      </c>
      <c r="Z2" s="57">
        <v>3283693093449.9561</v>
      </c>
      <c r="AA2" s="57">
        <v>3288472159722.2422</v>
      </c>
      <c r="AB2" s="57">
        <v>3294036885906.8491</v>
      </c>
      <c r="AC2" s="57">
        <v>3300057259412.877</v>
      </c>
      <c r="AD2" s="57">
        <v>3306941033289.645</v>
      </c>
      <c r="AE2" s="57">
        <v>3315422062758.7788</v>
      </c>
      <c r="AF2" s="57">
        <v>3324591860657.4492</v>
      </c>
      <c r="AG2" s="57"/>
    </row>
    <row r="3" spans="1:35" ht="14" customHeight="1" x14ac:dyDescent="0.15">
      <c r="A3" s="48" t="s">
        <v>190</v>
      </c>
      <c r="B3">
        <v>979550158790.14185</v>
      </c>
      <c r="C3">
        <v>997255059885.99292</v>
      </c>
      <c r="D3">
        <v>1014959960981.844</v>
      </c>
      <c r="E3">
        <v>1023745309495.948</v>
      </c>
      <c r="F3">
        <v>1038037128585.726</v>
      </c>
      <c r="G3">
        <v>1053091271072.647</v>
      </c>
      <c r="H3">
        <v>1057311418389.124</v>
      </c>
      <c r="I3">
        <v>1059982860799.6071</v>
      </c>
      <c r="J3">
        <v>1077700296975.161</v>
      </c>
      <c r="K3">
        <v>1084121058395.082</v>
      </c>
      <c r="L3">
        <v>1093536778095.9351</v>
      </c>
      <c r="M3">
        <v>1101656714856.1731</v>
      </c>
      <c r="N3">
        <v>1114116084395.1509</v>
      </c>
      <c r="O3">
        <v>1120584141359.802</v>
      </c>
      <c r="P3">
        <v>1120540290457.428</v>
      </c>
      <c r="Q3">
        <v>1119215107428.8811</v>
      </c>
      <c r="R3">
        <v>1117946591302.3181</v>
      </c>
      <c r="S3">
        <v>1117431175649.3069</v>
      </c>
      <c r="T3">
        <v>1123190431206.125</v>
      </c>
      <c r="U3">
        <v>1128191694929.958</v>
      </c>
      <c r="V3">
        <v>1137099835293.814</v>
      </c>
      <c r="W3">
        <v>1142261440086.0911</v>
      </c>
      <c r="X3">
        <v>1152684829716.8589</v>
      </c>
      <c r="Y3">
        <v>1157332615642.4961</v>
      </c>
      <c r="Z3">
        <v>1168293421003.2009</v>
      </c>
      <c r="AA3">
        <v>1176117109115.9509</v>
      </c>
      <c r="AB3">
        <v>1184864609090.5891</v>
      </c>
      <c r="AC3">
        <v>1187679783537.7949</v>
      </c>
      <c r="AD3">
        <v>1197316304241.1851</v>
      </c>
      <c r="AE3">
        <v>1204963952892.248</v>
      </c>
      <c r="AF3">
        <v>1213897837296.1609</v>
      </c>
    </row>
    <row r="4" spans="1:35" ht="14" customHeight="1" x14ac:dyDescent="0.15">
      <c r="A4" s="48" t="s">
        <v>136</v>
      </c>
      <c r="B4">
        <v>131467574139904.3</v>
      </c>
      <c r="C4">
        <v>133843787727918.41</v>
      </c>
      <c r="D4">
        <v>136220001315932.5</v>
      </c>
      <c r="E4">
        <v>137399102198882.09</v>
      </c>
      <c r="F4">
        <v>139317238568846.09</v>
      </c>
      <c r="G4">
        <v>141337688033074.19</v>
      </c>
      <c r="H4">
        <v>141904083255648</v>
      </c>
      <c r="I4">
        <v>142262623397782.69</v>
      </c>
      <c r="J4">
        <v>144640519346322.5</v>
      </c>
      <c r="K4">
        <v>145502263811813.41</v>
      </c>
      <c r="L4">
        <v>146765968193609.81</v>
      </c>
      <c r="M4">
        <v>147855762706385.31</v>
      </c>
      <c r="N4">
        <v>149527962005117.81</v>
      </c>
      <c r="O4">
        <v>150396054109346.19</v>
      </c>
      <c r="P4">
        <v>150390168783610.5</v>
      </c>
      <c r="Q4">
        <v>150212313064338.59</v>
      </c>
      <c r="R4">
        <v>150042062734204.91</v>
      </c>
      <c r="S4">
        <v>149972887669541.81</v>
      </c>
      <c r="T4">
        <v>150745849983020.19</v>
      </c>
      <c r="U4">
        <v>151417080550955.91</v>
      </c>
      <c r="V4">
        <v>152612661597239.91</v>
      </c>
      <c r="W4">
        <v>153305411891464.31</v>
      </c>
      <c r="X4">
        <v>154704357863526.31</v>
      </c>
      <c r="Y4">
        <v>155328147401287</v>
      </c>
      <c r="Z4">
        <v>156799221116564</v>
      </c>
      <c r="AA4">
        <v>157849255448936.19</v>
      </c>
      <c r="AB4">
        <v>159023276596434.19</v>
      </c>
      <c r="AC4">
        <v>159401107330300.81</v>
      </c>
      <c r="AD4">
        <v>160694445898678.41</v>
      </c>
      <c r="AE4">
        <v>161720853588991.31</v>
      </c>
      <c r="AF4">
        <v>162919889799326.41</v>
      </c>
    </row>
    <row r="5" spans="1:35" ht="14" customHeight="1" x14ac:dyDescent="0.15">
      <c r="A5" s="48" t="s">
        <v>191</v>
      </c>
      <c r="B5">
        <v>1849410797307.0559</v>
      </c>
      <c r="C5">
        <v>1882838013828.937</v>
      </c>
      <c r="D5">
        <v>1916265230350.8169</v>
      </c>
      <c r="E5">
        <v>1932852148595.165</v>
      </c>
      <c r="F5">
        <v>1959835396263.094</v>
      </c>
      <c r="G5">
        <v>1988257926145.4829</v>
      </c>
      <c r="H5">
        <v>1996225650864.1001</v>
      </c>
      <c r="I5">
        <v>2001269388945.2959</v>
      </c>
      <c r="J5">
        <v>2034720271954.8391</v>
      </c>
      <c r="K5">
        <v>2046842801250.9409</v>
      </c>
      <c r="L5">
        <v>2064619873229.248</v>
      </c>
      <c r="M5">
        <v>2079950480429.988</v>
      </c>
      <c r="N5">
        <v>2103474025749.49</v>
      </c>
      <c r="O5">
        <v>2115685850004.4089</v>
      </c>
      <c r="P5">
        <v>2115603058601.0339</v>
      </c>
      <c r="Q5">
        <v>2113101085854.248</v>
      </c>
      <c r="R5">
        <v>2110706101381.0481</v>
      </c>
      <c r="S5">
        <v>2109732986053.3379</v>
      </c>
      <c r="T5">
        <v>2120606578707.73</v>
      </c>
      <c r="U5">
        <v>2130049067229.666</v>
      </c>
      <c r="V5">
        <v>2146867819005.676</v>
      </c>
      <c r="W5">
        <v>2156613034754.5649</v>
      </c>
      <c r="X5">
        <v>2176292608234.998</v>
      </c>
      <c r="Y5">
        <v>2185067723421.6079</v>
      </c>
      <c r="Z5">
        <v>2205761948826.3652</v>
      </c>
      <c r="AA5">
        <v>2220533232502.4888</v>
      </c>
      <c r="AB5">
        <v>2237048691927.7852</v>
      </c>
      <c r="AC5">
        <v>2242363799043.2759</v>
      </c>
      <c r="AD5">
        <v>2260557747844.564</v>
      </c>
      <c r="AE5">
        <v>2274996665405.208</v>
      </c>
      <c r="AF5">
        <v>2291864022457.0381</v>
      </c>
    </row>
    <row r="6" spans="1:35" ht="14" customHeight="1" x14ac:dyDescent="0.15">
      <c r="A6" s="48" t="s">
        <v>192</v>
      </c>
      <c r="B6">
        <v>21845679787949.77</v>
      </c>
      <c r="C6">
        <v>22092027447396.109</v>
      </c>
      <c r="D6">
        <v>22338375106842.461</v>
      </c>
      <c r="E6">
        <v>22412864907721.82</v>
      </c>
      <c r="F6">
        <v>22452017563864.219</v>
      </c>
      <c r="G6">
        <v>22414938226866.82</v>
      </c>
      <c r="H6">
        <v>22242636374063.961</v>
      </c>
      <c r="I6">
        <v>21911330609471.539</v>
      </c>
      <c r="J6">
        <v>21551662202715.84</v>
      </c>
      <c r="K6">
        <v>21188357010460.211</v>
      </c>
      <c r="L6">
        <v>20820812919370.422</v>
      </c>
      <c r="M6">
        <v>20415275116234.199</v>
      </c>
      <c r="N6">
        <v>20094887322025.461</v>
      </c>
      <c r="O6">
        <v>19755005981466.66</v>
      </c>
      <c r="P6">
        <v>19459067447241.391</v>
      </c>
      <c r="Q6">
        <v>19199128311522.199</v>
      </c>
      <c r="R6">
        <v>18976768963831.02</v>
      </c>
      <c r="S6">
        <v>18777451571451.211</v>
      </c>
      <c r="T6">
        <v>18598997392230.398</v>
      </c>
      <c r="U6">
        <v>18576459679478.859</v>
      </c>
      <c r="V6">
        <v>18579898935554.461</v>
      </c>
      <c r="W6">
        <v>18597159240372.91</v>
      </c>
      <c r="X6">
        <v>18640097353115.988</v>
      </c>
      <c r="Y6">
        <v>18676266075768.129</v>
      </c>
      <c r="Z6">
        <v>18728654652137.012</v>
      </c>
      <c r="AA6">
        <v>18774021717135.039</v>
      </c>
      <c r="AB6">
        <v>18814850753221.859</v>
      </c>
      <c r="AC6">
        <v>18857267700238.148</v>
      </c>
      <c r="AD6">
        <v>18901460747499.691</v>
      </c>
      <c r="AE6">
        <v>18954387412762.34</v>
      </c>
      <c r="AF6">
        <v>18998068696056.512</v>
      </c>
    </row>
    <row r="7" spans="1:35" ht="14" customHeight="1" x14ac:dyDescent="0.15">
      <c r="A7" s="48" t="s">
        <v>193</v>
      </c>
      <c r="B7">
        <v>42415846143.687881</v>
      </c>
      <c r="C7">
        <v>42770580013.245079</v>
      </c>
      <c r="D7">
        <v>43125313882.802277</v>
      </c>
      <c r="E7">
        <v>43792448986.68261</v>
      </c>
      <c r="F7">
        <v>44929263076.237938</v>
      </c>
      <c r="G7">
        <v>45483742559.355751</v>
      </c>
      <c r="H7">
        <v>45897554836.464691</v>
      </c>
      <c r="I7">
        <v>46249678761.239616</v>
      </c>
      <c r="J7">
        <v>46422124831.330856</v>
      </c>
      <c r="K7">
        <v>46743345833.79406</v>
      </c>
      <c r="L7">
        <v>47110431590.735123</v>
      </c>
      <c r="M7">
        <v>47331441529.383614</v>
      </c>
      <c r="N7">
        <v>47783790752.39164</v>
      </c>
      <c r="O7">
        <v>48182968705.632843</v>
      </c>
      <c r="P7">
        <v>48675955734.68277</v>
      </c>
      <c r="Q7">
        <v>49180479234.792938</v>
      </c>
      <c r="R7">
        <v>49667947218.141144</v>
      </c>
      <c r="S7">
        <v>50221062997.307541</v>
      </c>
      <c r="T7">
        <v>50852000500.277298</v>
      </c>
      <c r="U7">
        <v>51465942982.763222</v>
      </c>
      <c r="V7">
        <v>52158526076.474052</v>
      </c>
      <c r="W7">
        <v>52852569073.135963</v>
      </c>
      <c r="X7">
        <v>53668322355.772667</v>
      </c>
      <c r="Y7">
        <v>54485820404.741493</v>
      </c>
      <c r="Z7">
        <v>55364291059.81826</v>
      </c>
      <c r="AA7">
        <v>56203872292.127609</v>
      </c>
      <c r="AB7">
        <v>57114011436.206497</v>
      </c>
      <c r="AC7">
        <v>57963665736.358192</v>
      </c>
      <c r="AD7">
        <v>58663637193.263687</v>
      </c>
      <c r="AE7">
        <v>59379677908.418053</v>
      </c>
      <c r="AF7">
        <v>60121390980.505814</v>
      </c>
    </row>
    <row r="8" spans="1:35" ht="14" customHeight="1" x14ac:dyDescent="0.15">
      <c r="A8" s="48" t="s">
        <v>194</v>
      </c>
      <c r="B8">
        <v>964523253287.95544</v>
      </c>
      <c r="C8">
        <v>954710878774.27856</v>
      </c>
      <c r="D8">
        <v>944898504260.60168</v>
      </c>
      <c r="E8">
        <v>897614021288.78784</v>
      </c>
      <c r="F8">
        <v>909049539383.07898</v>
      </c>
      <c r="G8">
        <v>928518225014.25415</v>
      </c>
      <c r="H8">
        <v>919127557059.51892</v>
      </c>
      <c r="I8">
        <v>903079247093.22852</v>
      </c>
      <c r="J8">
        <v>891517239335.46667</v>
      </c>
      <c r="K8">
        <v>895155733670.30151</v>
      </c>
      <c r="L8">
        <v>900477568175.20422</v>
      </c>
      <c r="M8">
        <v>898276043338.84937</v>
      </c>
      <c r="N8">
        <v>898233434033.45605</v>
      </c>
      <c r="O8">
        <v>895641915923.03821</v>
      </c>
      <c r="P8">
        <v>893918560344.80359</v>
      </c>
      <c r="Q8">
        <v>893494962058.26697</v>
      </c>
      <c r="R8">
        <v>894935516752.27649</v>
      </c>
      <c r="S8">
        <v>899157324051.90979</v>
      </c>
      <c r="T8">
        <v>904891026480.09619</v>
      </c>
      <c r="U8">
        <v>908834824170.63586</v>
      </c>
      <c r="V8">
        <v>911328715919.84045</v>
      </c>
      <c r="W8">
        <v>917561702260.00244</v>
      </c>
      <c r="X8">
        <v>924389963231.15308</v>
      </c>
      <c r="Y8">
        <v>928354809488.99438</v>
      </c>
      <c r="Z8">
        <v>934219792855.78308</v>
      </c>
      <c r="AA8">
        <v>938648186721.77441</v>
      </c>
      <c r="AB8">
        <v>945377813511.77051</v>
      </c>
      <c r="AC8">
        <v>950293067017.67236</v>
      </c>
      <c r="AD8">
        <v>951951327340.67249</v>
      </c>
      <c r="AE8">
        <v>956832860182.63196</v>
      </c>
      <c r="AF8">
        <v>967175587549.26611</v>
      </c>
    </row>
    <row r="9" spans="1:35" ht="14" customHeight="1" x14ac:dyDescent="0.15">
      <c r="A9" s="48" t="s">
        <v>195</v>
      </c>
      <c r="B9">
        <v>4751993209017.7627</v>
      </c>
      <c r="C9" s="57">
        <v>4820411689801.3076</v>
      </c>
      <c r="D9" s="57">
        <v>4888830170584.8535</v>
      </c>
      <c r="E9" s="57">
        <v>4919659908121.0215</v>
      </c>
      <c r="F9" s="57">
        <v>4921092811623.5244</v>
      </c>
      <c r="G9" s="57">
        <v>4803192248842.1191</v>
      </c>
      <c r="H9" s="57">
        <v>4744428570379.9209</v>
      </c>
      <c r="I9" s="57">
        <v>4663534443504.5986</v>
      </c>
      <c r="J9" s="57">
        <v>4592336207504.502</v>
      </c>
      <c r="K9" s="57">
        <v>4525291967981.1738</v>
      </c>
      <c r="L9" s="57">
        <v>4452355842409.5713</v>
      </c>
      <c r="M9" s="57">
        <v>4391415931536.915</v>
      </c>
      <c r="N9" s="57">
        <v>4331394578301.4258</v>
      </c>
      <c r="O9" s="57">
        <v>4259928587044.0039</v>
      </c>
      <c r="P9" s="57">
        <v>4199542293936.9932</v>
      </c>
      <c r="Q9" s="57">
        <v>4144703603501.2041</v>
      </c>
      <c r="R9" s="57">
        <v>4090854053410.6182</v>
      </c>
      <c r="S9" s="57">
        <v>4043005439398.145</v>
      </c>
      <c r="T9" s="57">
        <v>4004529394271.2212</v>
      </c>
      <c r="U9" s="57">
        <v>3964291161301.9292</v>
      </c>
      <c r="V9" s="57">
        <v>3926090637732.2192</v>
      </c>
      <c r="W9" s="57">
        <v>3904264133670.665</v>
      </c>
      <c r="X9" s="57">
        <v>3892011537913.6831</v>
      </c>
      <c r="Y9" s="57">
        <v>3879545186820.9541</v>
      </c>
      <c r="Z9" s="57">
        <v>3863139382227.2139</v>
      </c>
      <c r="AA9" s="57">
        <v>3841405142147.103</v>
      </c>
      <c r="AB9" s="57">
        <v>3832441460057.9609</v>
      </c>
      <c r="AC9" s="57">
        <v>3816633990856.2671</v>
      </c>
      <c r="AD9" s="57">
        <v>3794510775180.4429</v>
      </c>
      <c r="AE9" s="57">
        <v>3784677369134.7852</v>
      </c>
      <c r="AF9" s="57">
        <v>3786784856663.897</v>
      </c>
      <c r="AG9" s="57"/>
    </row>
    <row r="10" spans="1:35" ht="14" customHeight="1" x14ac:dyDescent="0.15">
      <c r="A10" s="48" t="s">
        <v>137</v>
      </c>
      <c r="B10">
        <v>5821971463870.2676</v>
      </c>
      <c r="C10">
        <v>5838687556428.6934</v>
      </c>
      <c r="D10">
        <v>5855403648987.1191</v>
      </c>
      <c r="E10">
        <v>5290451044069.8301</v>
      </c>
      <c r="F10">
        <v>5107280175254.6836</v>
      </c>
      <c r="G10">
        <v>5148331209160.2383</v>
      </c>
      <c r="H10">
        <v>5311326944358.9902</v>
      </c>
      <c r="I10">
        <v>5328537137879.0713</v>
      </c>
      <c r="J10">
        <v>5346742617327.0469</v>
      </c>
      <c r="K10">
        <v>5385526075109.4219</v>
      </c>
      <c r="L10">
        <v>5470327189529.5889</v>
      </c>
      <c r="M10">
        <v>5345168434122.5186</v>
      </c>
      <c r="N10">
        <v>5398629964264.2842</v>
      </c>
      <c r="O10">
        <v>5417846376114.8877</v>
      </c>
      <c r="P10">
        <v>5479749108794.1992</v>
      </c>
      <c r="Q10">
        <v>5544161510760.2041</v>
      </c>
      <c r="R10">
        <v>5591116923184.8262</v>
      </c>
      <c r="S10">
        <v>5612511411985.8379</v>
      </c>
      <c r="T10">
        <v>5659502196141.7959</v>
      </c>
      <c r="U10">
        <v>5667489821790.0615</v>
      </c>
      <c r="V10">
        <v>5698689289881.2842</v>
      </c>
      <c r="W10">
        <v>5730207307865.1074</v>
      </c>
      <c r="X10">
        <v>5761723119294.8018</v>
      </c>
      <c r="Y10">
        <v>5750561105500.6553</v>
      </c>
      <c r="Z10">
        <v>5797351862181.5762</v>
      </c>
      <c r="AA10">
        <v>5829550297505.6465</v>
      </c>
      <c r="AB10">
        <v>5816398049896.8291</v>
      </c>
      <c r="AC10">
        <v>5868284267553.8379</v>
      </c>
      <c r="AD10">
        <v>5943746338505.0391</v>
      </c>
      <c r="AE10">
        <v>5972359216238.2822</v>
      </c>
      <c r="AF10">
        <v>6057284466044.5117</v>
      </c>
    </row>
    <row r="11" spans="1:35" ht="14" customHeight="1" x14ac:dyDescent="0.15">
      <c r="A11" s="48" t="s">
        <v>196</v>
      </c>
      <c r="B11">
        <v>6301594606003.2881</v>
      </c>
      <c r="C11">
        <v>6401855381215.915</v>
      </c>
      <c r="D11">
        <v>6502116156428.5439</v>
      </c>
      <c r="E11">
        <v>6689818072917.3281</v>
      </c>
      <c r="F11">
        <v>6900868562829.1357</v>
      </c>
      <c r="G11">
        <v>7095897874279.0977</v>
      </c>
      <c r="H11">
        <v>7290736833895.9639</v>
      </c>
      <c r="I11">
        <v>7422661381700.9873</v>
      </c>
      <c r="J11">
        <v>7511392443788.627</v>
      </c>
      <c r="K11">
        <v>7602709586968.2754</v>
      </c>
      <c r="L11">
        <v>7685964622890.2812</v>
      </c>
      <c r="M11">
        <v>7787703925412.875</v>
      </c>
      <c r="N11">
        <v>7924641720028.9561</v>
      </c>
      <c r="O11">
        <v>8027951482398.6445</v>
      </c>
      <c r="P11">
        <v>8128993495132.9951</v>
      </c>
      <c r="Q11">
        <v>8229700460846.5488</v>
      </c>
      <c r="R11">
        <v>8329394300694.0586</v>
      </c>
      <c r="S11">
        <v>8448475014905.582</v>
      </c>
      <c r="T11">
        <v>8571037430502.9434</v>
      </c>
      <c r="U11">
        <v>8658120945769.124</v>
      </c>
      <c r="V11">
        <v>8768059319354.3701</v>
      </c>
      <c r="W11">
        <v>8903606775107.4414</v>
      </c>
      <c r="X11">
        <v>9034727508445.2793</v>
      </c>
      <c r="Y11">
        <v>9172402007982.2324</v>
      </c>
      <c r="Z11">
        <v>9288815560703.6953</v>
      </c>
      <c r="AA11">
        <v>9397030792406.7734</v>
      </c>
      <c r="AB11">
        <v>9523310421245.1465</v>
      </c>
      <c r="AC11">
        <v>9603947694368.9316</v>
      </c>
      <c r="AD11">
        <v>9633857765373.7676</v>
      </c>
      <c r="AE11">
        <v>9751982982460.8125</v>
      </c>
      <c r="AF11">
        <v>9945297637543.0059</v>
      </c>
    </row>
    <row r="12" spans="1:35" ht="14" customHeight="1" x14ac:dyDescent="0.15">
      <c r="A12" s="48" t="s">
        <v>197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8" t="s">
        <v>198</v>
      </c>
      <c r="B13">
        <v>483090194704.33899</v>
      </c>
      <c r="C13">
        <v>480981194668.93988</v>
      </c>
      <c r="D13">
        <v>478872194633.54077</v>
      </c>
      <c r="E13">
        <v>476433613740.48682</v>
      </c>
      <c r="F13">
        <v>470973197019.94067</v>
      </c>
      <c r="G13">
        <v>467509424598.00281</v>
      </c>
      <c r="H13">
        <v>461613084543.59668</v>
      </c>
      <c r="I13">
        <v>450904353982.03583</v>
      </c>
      <c r="J13">
        <v>440207681284.03223</v>
      </c>
      <c r="K13">
        <v>430697841753.34009</v>
      </c>
      <c r="L13">
        <v>422201753780.7226</v>
      </c>
      <c r="M13">
        <v>414318333332.85437</v>
      </c>
      <c r="N13">
        <v>407509907464.87207</v>
      </c>
      <c r="O13">
        <v>402892914345.62848</v>
      </c>
      <c r="P13">
        <v>400624280823.23352</v>
      </c>
      <c r="Q13">
        <v>399186363803.44952</v>
      </c>
      <c r="R13">
        <v>396492808124.60278</v>
      </c>
      <c r="S13">
        <v>394597583308.89038</v>
      </c>
      <c r="T13">
        <v>393869898183.3009</v>
      </c>
      <c r="U13">
        <v>395859096426.54492</v>
      </c>
      <c r="V13">
        <v>396176926128.27478</v>
      </c>
      <c r="W13">
        <v>395806969561.51141</v>
      </c>
      <c r="X13">
        <v>397094102840.7981</v>
      </c>
      <c r="Y13">
        <v>395613587041.25732</v>
      </c>
      <c r="Z13">
        <v>397139979138.61072</v>
      </c>
      <c r="AA13">
        <v>399664473988.56763</v>
      </c>
      <c r="AB13">
        <v>402776047544.02753</v>
      </c>
      <c r="AC13">
        <v>404101920012.13647</v>
      </c>
      <c r="AD13">
        <v>404513861943.39221</v>
      </c>
      <c r="AE13">
        <v>406842341512.6897</v>
      </c>
      <c r="AF13">
        <v>408160732105.56512</v>
      </c>
    </row>
    <row r="14" spans="1:35" ht="14" customHeight="1" x14ac:dyDescent="0.15">
      <c r="A14" s="48" t="s">
        <v>199</v>
      </c>
      <c r="B14">
        <v>7883314166077.4766</v>
      </c>
      <c r="C14">
        <v>8249577373649.0371</v>
      </c>
      <c r="D14">
        <v>8615840581220.5977</v>
      </c>
      <c r="E14">
        <v>9025971844632.8438</v>
      </c>
      <c r="F14">
        <v>9529827528190.9609</v>
      </c>
      <c r="G14">
        <v>9801875041720.1973</v>
      </c>
      <c r="H14">
        <v>9898030146968.0078</v>
      </c>
      <c r="I14">
        <v>9885150632683.9883</v>
      </c>
      <c r="J14">
        <v>9746147920683.7246</v>
      </c>
      <c r="K14">
        <v>9586908129494.3457</v>
      </c>
      <c r="L14">
        <v>9402218965243.627</v>
      </c>
      <c r="M14">
        <v>9180307650710.1523</v>
      </c>
      <c r="N14">
        <v>8937721852952.4785</v>
      </c>
      <c r="O14">
        <v>8645049012447.5449</v>
      </c>
      <c r="P14">
        <v>8347931619791.0791</v>
      </c>
      <c r="Q14">
        <v>8085271699174.9385</v>
      </c>
      <c r="R14">
        <v>7818509877204.0459</v>
      </c>
      <c r="S14">
        <v>7570443205836.7432</v>
      </c>
      <c r="T14">
        <v>7341742364847.0801</v>
      </c>
      <c r="U14">
        <v>7100081397173.7061</v>
      </c>
      <c r="V14">
        <v>6900559743771.96</v>
      </c>
      <c r="W14">
        <v>6705016668220.9014</v>
      </c>
      <c r="X14">
        <v>6509707637978.2559</v>
      </c>
      <c r="Y14">
        <v>6322583363601.2695</v>
      </c>
      <c r="Z14">
        <v>6164821722929.4023</v>
      </c>
      <c r="AA14">
        <v>6018738875810.0967</v>
      </c>
      <c r="AB14">
        <v>5885510243379.2012</v>
      </c>
      <c r="AC14">
        <v>5752087871839.7373</v>
      </c>
      <c r="AD14">
        <v>5615340479303.418</v>
      </c>
      <c r="AE14">
        <v>5492500842030.0068</v>
      </c>
      <c r="AF14">
        <v>5381036595554.2314</v>
      </c>
    </row>
    <row r="15" spans="1:35" ht="14" customHeight="1" x14ac:dyDescent="0.15">
      <c r="A15" s="48" t="s">
        <v>200</v>
      </c>
      <c r="B15">
        <v>2807794991670.5908</v>
      </c>
      <c r="C15" s="57">
        <v>2840200350378.729</v>
      </c>
      <c r="D15" s="57">
        <v>2872605709086.8662</v>
      </c>
      <c r="E15" s="57">
        <v>2895850126448.9658</v>
      </c>
      <c r="F15" s="57">
        <v>2926863559021.0132</v>
      </c>
      <c r="G15" s="57">
        <v>2956378691750.437</v>
      </c>
      <c r="H15" s="57">
        <v>2907861562519.4722</v>
      </c>
      <c r="I15" s="57">
        <v>2844329469897.6162</v>
      </c>
      <c r="J15" s="57">
        <v>2777000430436.2422</v>
      </c>
      <c r="K15" s="57">
        <v>2756995752660.0332</v>
      </c>
      <c r="L15" s="57">
        <v>2728846683186.71</v>
      </c>
      <c r="M15" s="57">
        <v>2686043883251.9189</v>
      </c>
      <c r="N15" s="57">
        <v>2666005606882.082</v>
      </c>
      <c r="O15" s="57">
        <v>2631288816064.7852</v>
      </c>
      <c r="P15" s="57">
        <v>2614689966398.1489</v>
      </c>
      <c r="Q15" s="57">
        <v>2612971991507.3208</v>
      </c>
      <c r="R15" s="57">
        <v>2615411925569.936</v>
      </c>
      <c r="S15" s="57">
        <v>2631213372108.835</v>
      </c>
      <c r="T15" s="57">
        <v>2642799322089.1938</v>
      </c>
      <c r="U15" s="57">
        <v>2637240685495.999</v>
      </c>
      <c r="V15" s="57">
        <v>2623622702007.8159</v>
      </c>
      <c r="W15" s="57">
        <v>2631369597706.8252</v>
      </c>
      <c r="X15" s="57">
        <v>2642399414959.564</v>
      </c>
      <c r="Y15" s="57">
        <v>2643567660598.8848</v>
      </c>
      <c r="Z15" s="57">
        <v>2636329443763.5879</v>
      </c>
      <c r="AA15" s="57">
        <v>2619627422128.4761</v>
      </c>
      <c r="AB15" s="57">
        <v>2612056486614.8232</v>
      </c>
      <c r="AC15" s="57">
        <v>2596540034074.874</v>
      </c>
      <c r="AD15" s="57">
        <v>2556132649629.3398</v>
      </c>
      <c r="AE15" s="57">
        <v>2545776796053.4849</v>
      </c>
      <c r="AF15" s="57">
        <v>2562753948761.855</v>
      </c>
      <c r="AG15" s="57"/>
    </row>
    <row r="16" spans="1:35" ht="14" customHeight="1" x14ac:dyDescent="0.15">
      <c r="A16" s="48" t="s">
        <v>201</v>
      </c>
      <c r="B16">
        <v>319610525026.5014</v>
      </c>
      <c r="C16">
        <v>329359197454.935</v>
      </c>
      <c r="D16">
        <v>339107869883.36871</v>
      </c>
      <c r="E16">
        <v>346365180174.08191</v>
      </c>
      <c r="F16">
        <v>350437796254.73218</v>
      </c>
      <c r="G16">
        <v>355757884831.90973</v>
      </c>
      <c r="H16">
        <v>360288127679.46393</v>
      </c>
      <c r="I16">
        <v>362568255555.2926</v>
      </c>
      <c r="J16">
        <v>364457671247.41382</v>
      </c>
      <c r="K16">
        <v>366016548472.86157</v>
      </c>
      <c r="L16">
        <v>366713620750.35529</v>
      </c>
      <c r="M16">
        <v>366567785792.92188</v>
      </c>
      <c r="N16">
        <v>365776618324.83539</v>
      </c>
      <c r="O16">
        <v>364198320984.9679</v>
      </c>
      <c r="P16">
        <v>364563026390.91418</v>
      </c>
      <c r="Q16">
        <v>365718493302.41913</v>
      </c>
      <c r="R16">
        <v>366148624762.29272</v>
      </c>
      <c r="S16">
        <v>367309277923.76727</v>
      </c>
      <c r="T16">
        <v>369516990266.79572</v>
      </c>
      <c r="U16">
        <v>371494090717.9632</v>
      </c>
      <c r="V16">
        <v>372188595046.44269</v>
      </c>
      <c r="W16">
        <v>374546393938.96112</v>
      </c>
      <c r="X16">
        <v>378294929189.4295</v>
      </c>
      <c r="Y16">
        <v>380407466922.12018</v>
      </c>
      <c r="Z16">
        <v>381362646398.50513</v>
      </c>
      <c r="AA16">
        <v>382818160529.13623</v>
      </c>
      <c r="AB16">
        <v>384210530178.18732</v>
      </c>
      <c r="AC16">
        <v>384864287198.04498</v>
      </c>
      <c r="AD16">
        <v>383770671352.62408</v>
      </c>
      <c r="AE16">
        <v>383957156061.79279</v>
      </c>
      <c r="AF16">
        <v>386524749465.37701</v>
      </c>
    </row>
    <row r="17" spans="1:33" ht="14" customHeight="1" x14ac:dyDescent="0.15">
      <c r="A17" s="48" t="s">
        <v>202</v>
      </c>
      <c r="B17">
        <v>1197211425115.835</v>
      </c>
      <c r="C17">
        <v>1212905140121.9399</v>
      </c>
      <c r="D17">
        <v>1228598855128.0439</v>
      </c>
      <c r="E17">
        <v>1258001332866.9141</v>
      </c>
      <c r="F17">
        <v>1292575293189.417</v>
      </c>
      <c r="G17">
        <v>1315171494617.2429</v>
      </c>
      <c r="H17">
        <v>1330451199208.8621</v>
      </c>
      <c r="I17">
        <v>1338145025138.9919</v>
      </c>
      <c r="J17">
        <v>1338615678688.7351</v>
      </c>
      <c r="K17">
        <v>1346758067237.782</v>
      </c>
      <c r="L17">
        <v>1355074762309.521</v>
      </c>
      <c r="M17">
        <v>1358460165035.7439</v>
      </c>
      <c r="N17">
        <v>1373520451781.1499</v>
      </c>
      <c r="O17">
        <v>1383788811422.2419</v>
      </c>
      <c r="P17">
        <v>1399388034741.3479</v>
      </c>
      <c r="Q17">
        <v>1415525362441.554</v>
      </c>
      <c r="R17">
        <v>1432386989511.2639</v>
      </c>
      <c r="S17">
        <v>1452550659547.1799</v>
      </c>
      <c r="T17">
        <v>1471806818149.314</v>
      </c>
      <c r="U17">
        <v>1487605746076.947</v>
      </c>
      <c r="V17">
        <v>1499642212376.8369</v>
      </c>
      <c r="W17">
        <v>1515753655644.885</v>
      </c>
      <c r="X17">
        <v>1537308351822.686</v>
      </c>
      <c r="Y17">
        <v>1560144430065.4409</v>
      </c>
      <c r="Z17">
        <v>1580583339697.925</v>
      </c>
      <c r="AA17">
        <v>1597713440746.4441</v>
      </c>
      <c r="AB17">
        <v>1616213147083.177</v>
      </c>
      <c r="AC17">
        <v>1629916862621.864</v>
      </c>
      <c r="AD17">
        <v>1637426806410.5569</v>
      </c>
      <c r="AE17">
        <v>1649636595732.7959</v>
      </c>
      <c r="AF17">
        <v>1674562925631.988</v>
      </c>
    </row>
    <row r="18" spans="1:33" ht="14" customHeight="1" x14ac:dyDescent="0.15">
      <c r="A18" s="48" t="s">
        <v>203</v>
      </c>
      <c r="B18">
        <v>686466496900.99524</v>
      </c>
      <c r="C18" s="30">
        <v>695009122909.87195</v>
      </c>
      <c r="D18" s="30">
        <v>703551748918.74854</v>
      </c>
      <c r="E18" s="30">
        <v>720659898770.2771</v>
      </c>
      <c r="F18" s="30">
        <v>743668108996.67383</v>
      </c>
      <c r="G18" s="30">
        <v>759546245018.15381</v>
      </c>
      <c r="H18" s="30">
        <v>766375357209.81897</v>
      </c>
      <c r="I18" s="30">
        <v>767477476634.32495</v>
      </c>
      <c r="J18" s="30">
        <v>764436733232.59973</v>
      </c>
      <c r="K18" s="30">
        <v>762368947688.16309</v>
      </c>
      <c r="L18" s="30">
        <v>762200970958.06042</v>
      </c>
      <c r="M18" s="30">
        <v>758019782048.88892</v>
      </c>
      <c r="N18" s="30">
        <v>764349721464.25378</v>
      </c>
      <c r="O18" s="30">
        <v>767202035701.82483</v>
      </c>
      <c r="P18" s="30">
        <v>775016154902.14368</v>
      </c>
      <c r="Q18" s="30">
        <v>783943064362.12585</v>
      </c>
      <c r="R18" s="30">
        <v>792967834272.86414</v>
      </c>
      <c r="S18" s="30">
        <v>802576321097.61816</v>
      </c>
      <c r="T18" s="30">
        <v>813192868381.14709</v>
      </c>
      <c r="U18" s="30">
        <v>824519470820.77429</v>
      </c>
      <c r="V18" s="30">
        <v>835312420347.9989</v>
      </c>
      <c r="W18" s="30">
        <v>847522945864.06995</v>
      </c>
      <c r="X18" s="30">
        <v>861103495459.81726</v>
      </c>
      <c r="Y18" s="30">
        <v>874373145827.07263</v>
      </c>
      <c r="Z18" s="30">
        <v>890408676667.12402</v>
      </c>
      <c r="AA18" s="30">
        <v>904810213642.79321</v>
      </c>
      <c r="AB18" s="30">
        <v>918454699325.85852</v>
      </c>
      <c r="AC18" s="30">
        <v>932000635400.06409</v>
      </c>
      <c r="AD18" s="30">
        <v>945016208736.04053</v>
      </c>
      <c r="AE18" s="30">
        <v>958472776565.8031</v>
      </c>
      <c r="AF18" s="30">
        <v>971151240434.43237</v>
      </c>
      <c r="AG18" s="30"/>
    </row>
    <row r="19" spans="1:33" ht="14" customHeight="1" x14ac:dyDescent="0.15">
      <c r="A19" s="48" t="s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8" t="s">
        <v>205</v>
      </c>
      <c r="B20">
        <v>557403564234.38672</v>
      </c>
      <c r="C20" s="57">
        <v>572098044629.24927</v>
      </c>
      <c r="D20" s="57">
        <v>586792525024.11157</v>
      </c>
      <c r="E20" s="57">
        <v>598638876303.84607</v>
      </c>
      <c r="F20" s="57">
        <v>612089530347.16809</v>
      </c>
      <c r="G20" s="57">
        <v>621951428949.53149</v>
      </c>
      <c r="H20" s="57">
        <v>629407220976.82227</v>
      </c>
      <c r="I20" s="57">
        <v>635564275655.13025</v>
      </c>
      <c r="J20" s="57">
        <v>637141365708.07983</v>
      </c>
      <c r="K20" s="57">
        <v>643154832958.28101</v>
      </c>
      <c r="L20" s="57">
        <v>649072912604.06384</v>
      </c>
      <c r="M20" s="57">
        <v>650898454091.7782</v>
      </c>
      <c r="N20" s="57">
        <v>659211579398.69263</v>
      </c>
      <c r="O20" s="57">
        <v>664774636419.47766</v>
      </c>
      <c r="P20" s="57">
        <v>674539706022.9071</v>
      </c>
      <c r="Q20" s="57">
        <v>684647796853.02893</v>
      </c>
      <c r="R20" s="57">
        <v>695156370459.99146</v>
      </c>
      <c r="S20" s="57">
        <v>706337093930.64783</v>
      </c>
      <c r="T20" s="57">
        <v>716803243514.64001</v>
      </c>
      <c r="U20" s="57">
        <v>727135864764.16479</v>
      </c>
      <c r="V20" s="57">
        <v>736235500788.98291</v>
      </c>
      <c r="W20" s="57">
        <v>747253213784.87134</v>
      </c>
      <c r="X20" s="57">
        <v>761007930512.3457</v>
      </c>
      <c r="Y20" s="57">
        <v>773419134656.9552</v>
      </c>
      <c r="Z20" s="57">
        <v>786606688199.26746</v>
      </c>
      <c r="AA20" s="57">
        <v>798411576385.7085</v>
      </c>
      <c r="AB20" s="57">
        <v>811438930683.69067</v>
      </c>
      <c r="AC20" s="57">
        <v>822899407362.20459</v>
      </c>
      <c r="AD20" s="57">
        <v>833079946156.37244</v>
      </c>
      <c r="AE20" s="57">
        <v>844952303873.32056</v>
      </c>
      <c r="AF20" s="57">
        <v>859200713556.29712</v>
      </c>
      <c r="AG20" s="57"/>
    </row>
    <row r="21" spans="1:33" ht="14" customHeight="1" x14ac:dyDescent="0.15">
      <c r="A21" s="48" t="s">
        <v>206</v>
      </c>
      <c r="B21">
        <v>42377527808.200706</v>
      </c>
      <c r="C21">
        <v>44453994808.763847</v>
      </c>
      <c r="D21">
        <v>46530461809.327003</v>
      </c>
      <c r="E21">
        <v>50354074866.134972</v>
      </c>
      <c r="F21">
        <v>50800050403.214996</v>
      </c>
      <c r="G21">
        <v>51001883533.141418</v>
      </c>
      <c r="H21">
        <v>50942756899.84436</v>
      </c>
      <c r="I21">
        <v>50721477986.273514</v>
      </c>
      <c r="J21">
        <v>50656896479.003616</v>
      </c>
      <c r="K21">
        <v>50502602669.313713</v>
      </c>
      <c r="L21">
        <v>50501447792.252747</v>
      </c>
      <c r="M21">
        <v>50434143177.039833</v>
      </c>
      <c r="N21">
        <v>50791795615.690483</v>
      </c>
      <c r="O21">
        <v>51110539170.878708</v>
      </c>
      <c r="P21">
        <v>51643035248.576378</v>
      </c>
      <c r="Q21">
        <v>52241528011.794968</v>
      </c>
      <c r="R21">
        <v>52865347633.935539</v>
      </c>
      <c r="S21">
        <v>53541283352.708771</v>
      </c>
      <c r="T21">
        <v>54247259560.430092</v>
      </c>
      <c r="U21">
        <v>54953563937.570183</v>
      </c>
      <c r="V21">
        <v>55571477068.759048</v>
      </c>
      <c r="W21">
        <v>56225379911.695427</v>
      </c>
      <c r="X21">
        <v>56988786605.581711</v>
      </c>
      <c r="Y21">
        <v>57695342346.531929</v>
      </c>
      <c r="Z21">
        <v>58450012472.257622</v>
      </c>
      <c r="AA21">
        <v>59161524828.250381</v>
      </c>
      <c r="AB21">
        <v>59933109504.052544</v>
      </c>
      <c r="AC21">
        <v>60708184506.004829</v>
      </c>
      <c r="AD21">
        <v>61370112278.226013</v>
      </c>
      <c r="AE21">
        <v>62126636072.404823</v>
      </c>
      <c r="AF21">
        <v>62985678875.83638</v>
      </c>
    </row>
    <row r="22" spans="1:33" ht="14" customHeight="1" x14ac:dyDescent="0.15">
      <c r="A22" s="48" t="s">
        <v>207</v>
      </c>
      <c r="B22">
        <v>893495725112.0155</v>
      </c>
      <c r="C22">
        <v>937276343857.31909</v>
      </c>
      <c r="D22">
        <v>981056962602.6228</v>
      </c>
      <c r="E22">
        <v>1061674735687.519</v>
      </c>
      <c r="F22">
        <v>1071077767353.006</v>
      </c>
      <c r="G22">
        <v>1075333254827.203</v>
      </c>
      <c r="H22">
        <v>1074086617828.218</v>
      </c>
      <c r="I22">
        <v>1069421131813.371</v>
      </c>
      <c r="J22">
        <v>1068059483230.9399</v>
      </c>
      <c r="K22">
        <v>1064806323679.181</v>
      </c>
      <c r="L22">
        <v>1064781974035.151</v>
      </c>
      <c r="M22">
        <v>1063362910935.359</v>
      </c>
      <c r="N22">
        <v>1070903721868.374</v>
      </c>
      <c r="O22">
        <v>1077624170622.645</v>
      </c>
      <c r="P22">
        <v>1088851417554.442</v>
      </c>
      <c r="Q22">
        <v>1101470150951.6931</v>
      </c>
      <c r="R22">
        <v>1114622880581.092</v>
      </c>
      <c r="S22">
        <v>1128874435742.7771</v>
      </c>
      <c r="T22">
        <v>1143759370193.9961</v>
      </c>
      <c r="U22">
        <v>1158651223830.6411</v>
      </c>
      <c r="V22">
        <v>1171679419899.7141</v>
      </c>
      <c r="W22">
        <v>1185466429784.9199</v>
      </c>
      <c r="X22">
        <v>1201562239351.6431</v>
      </c>
      <c r="Y22">
        <v>1216459392789.8899</v>
      </c>
      <c r="Z22">
        <v>1232370998918.9089</v>
      </c>
      <c r="AA22">
        <v>1247372658556.093</v>
      </c>
      <c r="AB22">
        <v>1263640894223.624</v>
      </c>
      <c r="AC22">
        <v>1279982720580.7419</v>
      </c>
      <c r="AD22">
        <v>1293938929576.448</v>
      </c>
      <c r="AE22">
        <v>1309889618797.9519</v>
      </c>
      <c r="AF22">
        <v>1328001837991.772</v>
      </c>
    </row>
    <row r="23" spans="1:33" ht="14" customHeight="1" x14ac:dyDescent="0.15">
      <c r="A23" s="48" t="s">
        <v>208</v>
      </c>
      <c r="B23">
        <v>670032980809.51917</v>
      </c>
      <c r="C23">
        <v>675636626937.6272</v>
      </c>
      <c r="D23">
        <v>681240273065.73535</v>
      </c>
      <c r="E23">
        <v>691778846803.9873</v>
      </c>
      <c r="F23">
        <v>709736827188.73962</v>
      </c>
      <c r="G23">
        <v>718495807019.3573</v>
      </c>
      <c r="H23">
        <v>725032700627.17566</v>
      </c>
      <c r="I23">
        <v>730595118081.54016</v>
      </c>
      <c r="J23">
        <v>733319207422.60181</v>
      </c>
      <c r="K23">
        <v>738393458801.43616</v>
      </c>
      <c r="L23">
        <v>744192224741.47473</v>
      </c>
      <c r="M23">
        <v>747683465903.55212</v>
      </c>
      <c r="N23">
        <v>754829118432.37805</v>
      </c>
      <c r="O23">
        <v>761134837124.81189</v>
      </c>
      <c r="P23">
        <v>768922435360.05078</v>
      </c>
      <c r="Q23">
        <v>776892272470.50464</v>
      </c>
      <c r="R23">
        <v>784592687660.27942</v>
      </c>
      <c r="S23">
        <v>793330125385.60925</v>
      </c>
      <c r="T23">
        <v>803296894276.34961</v>
      </c>
      <c r="U23">
        <v>812995196891.65308</v>
      </c>
      <c r="V23">
        <v>823935766441.18713</v>
      </c>
      <c r="W23">
        <v>834899397728.60754</v>
      </c>
      <c r="X23">
        <v>847785657305.24377</v>
      </c>
      <c r="Y23">
        <v>860699478538.49194</v>
      </c>
      <c r="Z23">
        <v>874576469453.1803</v>
      </c>
      <c r="AA23">
        <v>887839133454.04175</v>
      </c>
      <c r="AB23">
        <v>902216383918.23767</v>
      </c>
      <c r="AC23">
        <v>915638169763.54919</v>
      </c>
      <c r="AD23">
        <v>926695451520.0697</v>
      </c>
      <c r="AE23">
        <v>938006575507.33105</v>
      </c>
      <c r="AF23">
        <v>949723239579.3573</v>
      </c>
    </row>
    <row r="24" spans="1:33" ht="14" customHeight="1" x14ac:dyDescent="0.15">
      <c r="A24" s="48" t="s">
        <v>209</v>
      </c>
      <c r="B24">
        <v>10944929588009.08</v>
      </c>
      <c r="C24">
        <v>10903071124120.93</v>
      </c>
      <c r="D24">
        <v>10861212660232.789</v>
      </c>
      <c r="E24">
        <v>10739612165716.77</v>
      </c>
      <c r="F24">
        <v>10789009787567.461</v>
      </c>
      <c r="G24">
        <v>10839315084798.08</v>
      </c>
      <c r="H24">
        <v>10866686321654.689</v>
      </c>
      <c r="I24">
        <v>10793348345782.939</v>
      </c>
      <c r="J24">
        <v>10716265855164.73</v>
      </c>
      <c r="K24">
        <v>10703821381891.189</v>
      </c>
      <c r="L24">
        <v>10710092878004.779</v>
      </c>
      <c r="M24">
        <v>10546918030585.16</v>
      </c>
      <c r="N24">
        <v>10418284553990.699</v>
      </c>
      <c r="O24">
        <v>10305231720808.789</v>
      </c>
      <c r="P24">
        <v>10201371291952.029</v>
      </c>
      <c r="Q24">
        <v>10117346740729.23</v>
      </c>
      <c r="R24">
        <v>10050056011175.359</v>
      </c>
      <c r="S24">
        <v>10017586964691.301</v>
      </c>
      <c r="T24">
        <v>10006604087628.34</v>
      </c>
      <c r="U24">
        <v>9998204949575.6719</v>
      </c>
      <c r="V24">
        <v>9989513383036.0762</v>
      </c>
      <c r="W24">
        <v>9985368734353.8652</v>
      </c>
      <c r="X24">
        <v>9985042191692.9707</v>
      </c>
      <c r="Y24">
        <v>10004478729898.881</v>
      </c>
      <c r="Z24">
        <v>10036158979216.221</v>
      </c>
      <c r="AA24">
        <v>10077180205796.881</v>
      </c>
      <c r="AB24">
        <v>10126345930715.33</v>
      </c>
      <c r="AC24">
        <v>10163883241072.09</v>
      </c>
      <c r="AD24">
        <v>10202037288023.789</v>
      </c>
      <c r="AE24">
        <v>10254705153186.289</v>
      </c>
      <c r="AF24">
        <v>10332674165417.18</v>
      </c>
    </row>
    <row r="25" spans="1:33" ht="14" customHeight="1" x14ac:dyDescent="0.15">
      <c r="A25" s="48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8" t="s">
        <v>211</v>
      </c>
      <c r="B26">
        <v>499549486265.95343</v>
      </c>
      <c r="C26">
        <v>497638978394.42603</v>
      </c>
      <c r="D26">
        <v>495728470522.89862</v>
      </c>
      <c r="E26">
        <v>490178369530.77228</v>
      </c>
      <c r="F26">
        <v>492432980345.74762</v>
      </c>
      <c r="G26">
        <v>494729019364.17542</v>
      </c>
      <c r="H26">
        <v>495978299882.63251</v>
      </c>
      <c r="I26">
        <v>492631001220.18561</v>
      </c>
      <c r="J26">
        <v>489112795070.13281</v>
      </c>
      <c r="K26">
        <v>488544803272.59222</v>
      </c>
      <c r="L26">
        <v>488831047476.94952</v>
      </c>
      <c r="M26">
        <v>481383406033.07013</v>
      </c>
      <c r="N26">
        <v>475512305023.9082</v>
      </c>
      <c r="O26">
        <v>470352337179.18073</v>
      </c>
      <c r="P26">
        <v>465611929900.94659</v>
      </c>
      <c r="Q26">
        <v>461776873580.15851</v>
      </c>
      <c r="R26">
        <v>458705583892.19897</v>
      </c>
      <c r="S26">
        <v>457223628676.29449</v>
      </c>
      <c r="T26">
        <v>456722347187.87488</v>
      </c>
      <c r="U26">
        <v>456338992953.79327</v>
      </c>
      <c r="V26">
        <v>455942291671.72589</v>
      </c>
      <c r="W26">
        <v>455753121234.09967</v>
      </c>
      <c r="X26">
        <v>455738217143.8374</v>
      </c>
      <c r="Y26">
        <v>456625341414.25647</v>
      </c>
      <c r="Z26">
        <v>458071294277.08667</v>
      </c>
      <c r="AA26">
        <v>459943588886.16467</v>
      </c>
      <c r="AB26">
        <v>462187615439.95929</v>
      </c>
      <c r="AC26">
        <v>463900896823.2464</v>
      </c>
      <c r="AD26">
        <v>465642327355.11292</v>
      </c>
      <c r="AE26">
        <v>468046198917.10797</v>
      </c>
      <c r="AF26">
        <v>471604867768.41571</v>
      </c>
    </row>
    <row r="27" spans="1:33" ht="14" customHeight="1" x14ac:dyDescent="0.15"/>
    <row r="28" spans="1:33" ht="14.5" customHeight="1" x14ac:dyDescent="0.2">
      <c r="A28" s="29"/>
      <c r="C28" s="30"/>
      <c r="D28" s="30"/>
      <c r="E28" s="30"/>
      <c r="F28" s="30"/>
      <c r="G28" s="30"/>
      <c r="H28" s="30"/>
    </row>
    <row r="29" spans="1:33" ht="14" customHeight="1" x14ac:dyDescent="0.15"/>
    <row r="30" spans="1:33" ht="14.5" customHeight="1" x14ac:dyDescent="0.2">
      <c r="A30" s="29"/>
      <c r="B30" s="61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customHeight="1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4" customHeight="1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5" ht="14.5" customHeight="1" x14ac:dyDescent="0.2">
      <c r="A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5" ht="14" customHeight="1" x14ac:dyDescent="0.15">
      <c r="A34" s="31"/>
      <c r="B34" s="32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1:35" ht="14" customHeight="1" x14ac:dyDescent="0.15">
      <c r="A35" s="31"/>
      <c r="B35" s="32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1:35" ht="14" customHeight="1" x14ac:dyDescent="0.15">
      <c r="A36" s="31"/>
      <c r="B36" s="32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ht="14" customHeight="1" x14ac:dyDescent="0.15">
      <c r="A37" s="31"/>
      <c r="B37" s="32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14" customHeight="1" x14ac:dyDescent="0.15">
      <c r="A38" s="31"/>
      <c r="B38" s="32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 ht="14" customHeight="1" x14ac:dyDescent="0.15">
      <c r="A39" s="31"/>
      <c r="B39" s="32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 ht="14" customHeight="1" x14ac:dyDescent="0.15">
      <c r="A40" s="31"/>
      <c r="B40" s="32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4" customHeight="1" x14ac:dyDescent="0.15">
      <c r="A41" s="31"/>
      <c r="B41" s="32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 ht="14" customHeight="1" x14ac:dyDescent="0.15">
      <c r="A42" s="31"/>
      <c r="B42" s="32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 ht="14" customHeight="1" x14ac:dyDescent="0.15">
      <c r="A43" s="31"/>
      <c r="B43" s="32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 ht="14" customHeight="1" x14ac:dyDescent="0.15">
      <c r="A44" s="31"/>
      <c r="B44" s="3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  <row r="45" spans="1:35" ht="14" customHeight="1" x14ac:dyDescent="0.15">
      <c r="A45" s="31"/>
      <c r="B45" s="32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 ht="14" customHeight="1" x14ac:dyDescent="0.15">
      <c r="A46" s="33"/>
      <c r="B46" s="34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ht="14.5" customHeight="1" x14ac:dyDescent="0.2">
      <c r="A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 ht="14" customHeight="1" x14ac:dyDescent="0.15">
      <c r="A48" s="31"/>
      <c r="B48" s="32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</row>
    <row r="49" spans="1:35" ht="14" customHeight="1" x14ac:dyDescent="0.15">
      <c r="A49" s="31"/>
      <c r="B49" s="32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</row>
    <row r="50" spans="1:35" ht="14.5" customHeight="1" x14ac:dyDescent="0.2">
      <c r="A50" s="35"/>
      <c r="B50" s="32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</row>
    <row r="51" spans="1:35" ht="14" customHeight="1" x14ac:dyDescent="0.15">
      <c r="A51" s="31"/>
      <c r="B51" s="3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ht="14" customHeight="1" x14ac:dyDescent="0.15">
      <c r="A52" s="31"/>
      <c r="B52" s="32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1:35" ht="14" customHeight="1" x14ac:dyDescent="0.15">
      <c r="A53" s="31"/>
      <c r="B53" s="32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1:35" ht="14" customHeight="1" x14ac:dyDescent="0.15">
      <c r="A54" s="31"/>
      <c r="B54" s="32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 ht="14" customHeight="1" x14ac:dyDescent="0.15">
      <c r="A55" s="31"/>
      <c r="B55" s="32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</row>
    <row r="56" spans="1:35" ht="14" customHeight="1" x14ac:dyDescent="0.15">
      <c r="A56" s="31"/>
      <c r="B56" s="3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</row>
    <row r="57" spans="1:35" ht="14" customHeight="1" x14ac:dyDescent="0.15">
      <c r="A57" s="31"/>
      <c r="B57" s="36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</row>
    <row r="58" spans="1:35" ht="14" customHeight="1" x14ac:dyDescent="0.15">
      <c r="A58" s="31"/>
      <c r="B58" s="36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</row>
    <row r="59" spans="1:35" ht="14" customHeight="1" x14ac:dyDescent="0.15">
      <c r="A59" s="31"/>
      <c r="B59" s="36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</row>
    <row r="60" spans="1:35" ht="14" customHeight="1" x14ac:dyDescent="0.15">
      <c r="A60" s="31"/>
      <c r="B60" s="3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</row>
    <row r="61" spans="1:35" ht="14" customHeight="1" x14ac:dyDescent="0.15">
      <c r="A61" s="31"/>
      <c r="B61" s="3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</row>
    <row r="62" spans="1:35" ht="14" customHeight="1" x14ac:dyDescent="0.15">
      <c r="A62" s="33"/>
      <c r="B62" s="3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14.5" customHeight="1" x14ac:dyDescent="0.2">
      <c r="A63" s="37"/>
      <c r="B63" s="36"/>
    </row>
    <row r="64" spans="1:35" ht="14" customHeight="1" x14ac:dyDescent="0.15">
      <c r="A64" s="31"/>
      <c r="B64" s="3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1:35" ht="14" customHeight="1" x14ac:dyDescent="0.15">
      <c r="A65" s="31"/>
      <c r="B65" s="36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1:35" ht="14" customHeight="1" x14ac:dyDescent="0.15">
      <c r="A66" s="31"/>
      <c r="B66" s="3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</row>
    <row r="67" spans="1:35" ht="14" customHeight="1" x14ac:dyDescent="0.15">
      <c r="A67" s="31"/>
      <c r="B67" s="36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</row>
    <row r="68" spans="1:35" ht="14" customHeight="1" x14ac:dyDescent="0.15">
      <c r="A68" s="31"/>
      <c r="B68" s="36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</row>
    <row r="69" spans="1:35" ht="14" customHeight="1" x14ac:dyDescent="0.15">
      <c r="A69" s="31"/>
      <c r="B69" s="36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</row>
    <row r="70" spans="1:35" ht="14" customHeight="1" x14ac:dyDescent="0.15">
      <c r="A70" s="31"/>
      <c r="B70" s="36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</row>
    <row r="71" spans="1:35" ht="14" customHeight="1" x14ac:dyDescent="0.15">
      <c r="A71" s="31"/>
      <c r="B71" s="3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</row>
    <row r="72" spans="1:35" ht="14" customHeight="1" x14ac:dyDescent="0.15">
      <c r="A72" s="31"/>
      <c r="B72" s="3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</row>
    <row r="73" spans="1:35" ht="14" customHeight="1" x14ac:dyDescent="0.15">
      <c r="A73" s="31"/>
      <c r="B73" s="3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</row>
    <row r="74" spans="1:35" ht="14" customHeight="1" x14ac:dyDescent="0.15">
      <c r="A74" s="31"/>
      <c r="B74" s="3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</row>
    <row r="75" spans="1:35" ht="14" customHeight="1" x14ac:dyDescent="0.15">
      <c r="A75" s="31"/>
      <c r="B75" s="3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</row>
    <row r="76" spans="1:35" ht="14" customHeight="1" x14ac:dyDescent="0.15">
      <c r="A76" s="33"/>
      <c r="B76" s="3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4.5" customHeight="1" x14ac:dyDescent="0.2">
      <c r="A77" s="37"/>
      <c r="B77" s="36"/>
    </row>
    <row r="78" spans="1:35" ht="14.5" customHeight="1" x14ac:dyDescent="0.2">
      <c r="A78" s="37"/>
      <c r="B78" s="36"/>
    </row>
    <row r="79" spans="1:35" ht="14" customHeight="1" x14ac:dyDescent="0.15">
      <c r="A79" s="31"/>
      <c r="B79" s="36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</row>
    <row r="80" spans="1:35" ht="14" customHeight="1" x14ac:dyDescent="0.15">
      <c r="A80" s="31"/>
      <c r="B80" s="3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</row>
    <row r="81" spans="1:35" ht="14" customHeight="1" x14ac:dyDescent="0.15">
      <c r="A81" s="31"/>
      <c r="B81" s="3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</row>
    <row r="82" spans="1:35" ht="14" customHeight="1" x14ac:dyDescent="0.15">
      <c r="A82" s="31"/>
      <c r="B82" s="32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</row>
    <row r="83" spans="1:35" ht="14" customHeight="1" x14ac:dyDescent="0.15">
      <c r="A83" s="31"/>
      <c r="B83" s="32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</row>
    <row r="84" spans="1:35" ht="14" customHeight="1" x14ac:dyDescent="0.15">
      <c r="A84" s="31"/>
      <c r="B84" s="32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</row>
    <row r="85" spans="1:35" ht="14" customHeight="1" x14ac:dyDescent="0.15">
      <c r="A85" s="31"/>
      <c r="B85" s="32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</row>
    <row r="86" spans="1:35" ht="14" customHeight="1" x14ac:dyDescent="0.15">
      <c r="A86" s="31"/>
      <c r="B86" s="32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</row>
    <row r="87" spans="1:35" ht="14" customHeight="1" x14ac:dyDescent="0.15">
      <c r="A87" s="31"/>
      <c r="B87" s="32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spans="1:35" ht="14" customHeight="1" x14ac:dyDescent="0.15">
      <c r="A88" s="31"/>
      <c r="B88" s="3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spans="1:35" ht="14" customHeight="1" x14ac:dyDescent="0.15">
      <c r="A89" s="31"/>
      <c r="B89" s="32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spans="1:35" ht="14.5" customHeight="1" x14ac:dyDescent="0.2">
      <c r="A90" s="38"/>
      <c r="B90" s="32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spans="1:35" ht="14.5" customHeight="1" x14ac:dyDescent="0.2">
      <c r="A91" s="35"/>
      <c r="B91" s="32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spans="1:35" ht="14" customHeight="1" x14ac:dyDescent="0.15">
      <c r="A92" s="31"/>
      <c r="B92" s="32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spans="1:35" ht="14" customHeight="1" x14ac:dyDescent="0.15">
      <c r="A93" s="31"/>
      <c r="B93" s="32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spans="1:35" ht="14" customHeight="1" x14ac:dyDescent="0.15">
      <c r="A94" s="31"/>
      <c r="B94" s="32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spans="1:35" ht="14.5" customHeight="1" x14ac:dyDescent="0.2">
      <c r="A95" s="37"/>
    </row>
    <row r="96" spans="1:35" ht="14" customHeight="1" x14ac:dyDescent="0.15">
      <c r="A96" s="31"/>
      <c r="B96" s="32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spans="1:35" ht="14" customHeight="1" x14ac:dyDescent="0.15">
      <c r="A97" s="31"/>
      <c r="B97" s="32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4" customHeight="1" x14ac:dyDescent="0.15">
      <c r="A98" s="31"/>
      <c r="B98" s="32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spans="1:35" ht="14" customHeight="1" x14ac:dyDescent="0.15">
      <c r="A99" s="31"/>
      <c r="B99" s="32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customHeight="1" x14ac:dyDescent="0.15">
      <c r="A100" s="31"/>
      <c r="B100" s="32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spans="1:35" ht="14" customHeight="1" x14ac:dyDescent="0.15">
      <c r="A101" s="31"/>
      <c r="B101" s="32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spans="1:35" ht="14" customHeight="1" x14ac:dyDescent="0.15">
      <c r="A102" s="31"/>
      <c r="B102" s="32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 ht="14" customHeight="1" x14ac:dyDescent="0.15">
      <c r="A103" s="31"/>
      <c r="B103" s="32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4" customHeight="1" x14ac:dyDescent="0.15">
      <c r="A104" s="31"/>
      <c r="B104" s="32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 ht="14" customHeight="1" x14ac:dyDescent="0.15">
      <c r="A105" s="31"/>
      <c r="B105" s="32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 ht="14" customHeight="1" x14ac:dyDescent="0.15">
      <c r="A106" s="31"/>
      <c r="B106" s="32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 ht="14" customHeight="1" x14ac:dyDescent="0.15">
      <c r="A107" s="33"/>
      <c r="B107" s="34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4.5" customHeight="1" x14ac:dyDescent="0.2">
      <c r="A108" s="29"/>
    </row>
    <row r="109" spans="1:35" ht="14" customHeight="1" x14ac:dyDescent="0.15">
      <c r="A109" s="39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14" customHeight="1" x14ac:dyDescent="0.15">
      <c r="A110" s="39"/>
      <c r="B110" s="40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35" ht="14" customHeight="1" x14ac:dyDescent="0.15">
      <c r="A111" s="39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35" ht="14" customHeight="1" x14ac:dyDescent="0.15">
      <c r="A112" s="39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ht="14.5" customHeight="1" x14ac:dyDescent="0.2">
      <c r="A113" s="29"/>
    </row>
    <row r="114" spans="1:35" ht="14" customHeight="1" x14ac:dyDescent="0.15">
      <c r="A114" s="31"/>
      <c r="B114" s="32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 ht="14" customHeight="1" x14ac:dyDescent="0.15">
      <c r="A115" s="31"/>
      <c r="B115" s="32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 ht="14" customHeight="1" x14ac:dyDescent="0.15">
      <c r="A116" s="31"/>
      <c r="B116" s="32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 ht="14" customHeight="1" x14ac:dyDescent="0.15">
      <c r="A117" s="31"/>
      <c r="B117" s="32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 ht="14" customHeight="1" x14ac:dyDescent="0.15">
      <c r="A118" s="31"/>
      <c r="B118" s="32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 ht="14" customHeight="1" x14ac:dyDescent="0.15">
      <c r="A119" s="31"/>
      <c r="B119" s="32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 ht="14" customHeight="1" x14ac:dyDescent="0.15">
      <c r="A120" s="31"/>
      <c r="B120" s="32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 ht="14" customHeight="1" x14ac:dyDescent="0.15">
      <c r="A121" s="31"/>
      <c r="B121" s="32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 ht="14" customHeight="1" x14ac:dyDescent="0.15">
      <c r="A122" s="31"/>
      <c r="B122" s="32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 ht="14" customHeight="1" x14ac:dyDescent="0.15">
      <c r="A123" s="31"/>
      <c r="B123" s="32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ht="14" customHeight="1" x14ac:dyDescent="0.15">
      <c r="A124" s="33"/>
      <c r="B124" s="34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4.5" customHeight="1" x14ac:dyDescent="0.2">
      <c r="A125" s="29"/>
    </row>
    <row r="126" spans="1:35" ht="14.5" customHeight="1" x14ac:dyDescent="0.2">
      <c r="A126" s="35"/>
      <c r="B126" s="3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spans="1:35" ht="14" customHeight="1" x14ac:dyDescent="0.15">
      <c r="A127" s="31"/>
      <c r="B127" s="3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spans="1:35" ht="14" customHeight="1" x14ac:dyDescent="0.15">
      <c r="A128" s="31"/>
      <c r="B128" s="3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5" ht="14" customHeight="1" x14ac:dyDescent="0.15">
      <c r="A129" s="31"/>
      <c r="B129" s="3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5" ht="14" customHeight="1" x14ac:dyDescent="0.15">
      <c r="A130" s="31"/>
      <c r="B130" s="3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5" ht="14" customHeight="1" x14ac:dyDescent="0.15">
      <c r="A131" s="31"/>
      <c r="B131" s="3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5" ht="14" customHeight="1" x14ac:dyDescent="0.15">
      <c r="A132" s="31"/>
      <c r="B132" s="3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ht="14" customHeight="1" x14ac:dyDescent="0.15">
      <c r="A133" s="31"/>
      <c r="B133" s="3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ht="14" customHeight="1" x14ac:dyDescent="0.15">
      <c r="A134" s="31"/>
      <c r="B134" s="3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ht="14" customHeight="1" x14ac:dyDescent="0.15">
      <c r="A135" s="31"/>
      <c r="B135" s="3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ht="14" customHeight="1" x14ac:dyDescent="0.15">
      <c r="A136" s="31"/>
      <c r="B136" s="3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ht="14" customHeight="1" x14ac:dyDescent="0.15">
      <c r="A137" s="31"/>
      <c r="B137" s="3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ht="14" customHeight="1" x14ac:dyDescent="0.15">
      <c r="A138" s="31"/>
      <c r="B138" s="3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ht="14" customHeight="1" x14ac:dyDescent="0.15">
      <c r="A139" s="31"/>
      <c r="B139" s="3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ht="14" customHeight="1" x14ac:dyDescent="0.15">
      <c r="A140" s="31"/>
      <c r="B140" s="3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ht="14" customHeight="1" x14ac:dyDescent="0.15">
      <c r="A141" s="31"/>
      <c r="B141" s="3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ht="14" customHeight="1" x14ac:dyDescent="0.15">
      <c r="A142" s="31"/>
      <c r="B142" s="3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ht="14" customHeight="1" x14ac:dyDescent="0.15">
      <c r="A143" s="31"/>
      <c r="B143" s="3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ht="14" customHeight="1" x14ac:dyDescent="0.15">
      <c r="A144" s="31"/>
      <c r="B144" s="3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ht="14" customHeight="1" x14ac:dyDescent="0.15">
      <c r="A145" s="31"/>
      <c r="B145" s="3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ht="14" customHeight="1" x14ac:dyDescent="0.15">
      <c r="A146" s="33"/>
      <c r="B146" s="3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4" customHeight="1" x14ac:dyDescent="0.15">
      <c r="A147" s="31"/>
      <c r="B147" s="3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ht="14" customHeight="1" x14ac:dyDescent="0.15">
      <c r="A148" s="33"/>
      <c r="B148" s="3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4" customHeight="1" x14ac:dyDescent="0.15"/>
    <row r="150" spans="1:35" ht="14" customHeight="1" x14ac:dyDescent="0.15"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1:35" ht="14" customHeight="1" x14ac:dyDescent="0.15"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About</vt:lpstr>
      <vt:lpstr>E3 Oil + Gas Ext vs. Refi -- CO</vt:lpstr>
      <vt:lpstr>E3 Oil + Gas Ext vs. Refi -- NM</vt:lpstr>
      <vt:lpstr>E3 BIFUbC-natural-gas</vt:lpstr>
      <vt:lpstr>E3 BIFUbC-heavy-residual-oil</vt:lpstr>
      <vt:lpstr>Inds Energy Calibration</vt:lpstr>
      <vt:lpstr>BIFUbC-electricity-old</vt:lpstr>
      <vt:lpstr>BIFUbC-coal-old</vt:lpstr>
      <vt:lpstr>BIFUbC-natural-gas-old</vt:lpstr>
      <vt:lpstr>BIFUbC-crude-oil-old</vt:lpstr>
      <vt:lpstr>BIFUbC-biomass-old</vt:lpstr>
      <vt:lpstr>BIFUbC-petroleum-diesel-old</vt:lpstr>
      <vt:lpstr>BIFUbC-heat-old</vt:lpstr>
      <vt:lpstr>BIFUbC-hydrogen-old</vt:lpstr>
      <vt:lpstr>BIFUbC-LPG-propane-or-butan-old</vt:lpstr>
      <vt:lpstr>BIFUbC-electricity</vt:lpstr>
      <vt:lpstr>BIFUbC-coal</vt:lpstr>
      <vt:lpstr>BIFUbC-natural-gas</vt:lpstr>
      <vt:lpstr>BIFUbC-crude-oil</vt:lpstr>
      <vt:lpstr>BIFUbC-heavy-or-residual-oil</vt:lpstr>
      <vt:lpstr>BIFUbC-biomass</vt:lpstr>
      <vt:lpstr>BIFUbC-petroleum-diesel</vt:lpstr>
      <vt:lpstr>BIFUbC-heat</vt:lpstr>
      <vt:lpstr>BIFUbC-LPG-propane-or-butane</vt:lpstr>
      <vt:lpstr>BIFUbC-hydrogen</vt:lpstr>
      <vt:lpstr>gal_per_barrel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Ashna Aggarwal</cp:lastModifiedBy>
  <dcterms:created xsi:type="dcterms:W3CDTF">2014-03-20T21:01:41Z</dcterms:created>
  <dcterms:modified xsi:type="dcterms:W3CDTF">2023-12-13T22:20:36Z</dcterms:modified>
</cp:coreProperties>
</file>