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CO\bldgs\BDESC\"/>
    </mc:Choice>
  </mc:AlternateContent>
  <xr:revisionPtr revIDLastSave="0" documentId="8_{ECAA2172-DD0C-47F3-B946-3F51E50D9926}"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S10" i="20" s="1"/>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0" i="20" l="1"/>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<sst xmlns="http://schemas.openxmlformats.org/spreadsheetml/2006/main" count="50991" uniqueCount="1390">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</sst>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46</v>
      </c>
      <c r="C1" s="17">
        <v>45330</v>
      </c>
      <c r="D1" s="2"/>
      <c r="E1" s="2"/>
      <c r="F1" s="19" t="s">
        <v>146</v>
      </c>
      <c r="G1" s="19" t="s">
        <v>146</v>
      </c>
    </row>
    <row r="2" spans="1:7" ht="14.25" customHeight="1" x14ac:dyDescent="0.25">
      <c r="A2" s="1" t="s">
        <v>1</v>
      </c>
      <c r="B2" s="18" t="str">
        <f>LOOKUP(B1,F2:G51,G2:G51)</f>
        <v>CO</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b">
        <f>IF(A10=About!$B$1,SUM('BDESC-rural-residential'!$AF$8,'BDESC-urban-residential'!$AF$8,'BDESC-commercial'!$AF$8)='REEDS calc'!Q10,"NA")</f>
        <v>1</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COLORADO</v>
      </c>
    </row>
    <row r="3" spans="1:7" x14ac:dyDescent="0.2">
      <c r="A3" s="18" t="s">
        <v>95</v>
      </c>
      <c r="B3" s="18">
        <v>0.59</v>
      </c>
      <c r="C3" s="18">
        <v>0.41</v>
      </c>
      <c r="F3" s="14" t="s">
        <v>14</v>
      </c>
      <c r="G3">
        <f>SUMIFS(B:B,A:A,G2)</f>
        <v>0.86199999999999999</v>
      </c>
    </row>
    <row r="4" spans="1:7" x14ac:dyDescent="0.2">
      <c r="A4" s="18" t="s">
        <v>96</v>
      </c>
      <c r="B4" s="18">
        <v>0.66</v>
      </c>
      <c r="C4" s="18">
        <v>0.33999999999999903</v>
      </c>
      <c r="F4" s="14" t="s">
        <v>15</v>
      </c>
      <c r="G4">
        <f>SUMIFS(C:C,A:A,G2)</f>
        <v>0.13800000000000001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68.34555105432095</v>
      </c>
      <c r="C8" s="71">
        <f>INDEX('REEDS calc'!$C$64:$AG$113,MATCH(About!$B$2,'REEDS calc'!$B$64:$B$113,0),MATCH(C$1,'REEDS calc'!$C$63:$AG$63,0))*SUMIFS('res v com'!$E$3:$E$52,'res v com'!$B$3:$B$52,About!$B$2)*SUMIFS('Urban and Rural'!$C$2:$C$53,'Urban and Rural'!$A$2:$A$53,About!$B$1)</f>
        <v>68.34555105432095</v>
      </c>
      <c r="D8" s="71">
        <f>INDEX('REEDS calc'!$C$64:$AG$113,MATCH(About!$B$2,'REEDS calc'!$B$64:$B$113,0),MATCH(D$1,'REEDS calc'!$C$63:$AG$63,0))*SUMIFS('res v com'!$E$3:$E$52,'res v com'!$B$3:$B$52,About!$B$2)*SUMIFS('Urban and Rural'!$C$2:$C$53,'Urban and Rural'!$A$2:$A$53,About!$B$1)</f>
        <v>68.34555105432095</v>
      </c>
      <c r="E8" s="71">
        <f>INDEX('REEDS calc'!$C$64:$AG$113,MATCH(About!$B$2,'REEDS calc'!$B$64:$B$113,0),MATCH(E$1,'REEDS calc'!$C$63:$AG$63,0))*SUMIFS('res v com'!$E$3:$E$52,'res v com'!$B$3:$B$52,About!$B$2)*SUMIFS('Urban and Rural'!$C$2:$C$53,'Urban and Rural'!$A$2:$A$53,About!$B$1)</f>
        <v>78.908220279500128</v>
      </c>
      <c r="F8" s="71">
        <f>INDEX('REEDS calc'!$C$64:$AG$113,MATCH(About!$B$2,'REEDS calc'!$B$64:$B$113,0),MATCH(F$1,'REEDS calc'!$C$63:$AG$63,0))*SUMIFS('res v com'!$E$3:$E$52,'res v com'!$B$3:$B$52,About!$B$2)*SUMIFS('Urban and Rural'!$C$2:$C$53,'Urban and Rural'!$A$2:$A$53,About!$B$1)</f>
        <v>89.470889504679306</v>
      </c>
      <c r="G8" s="71">
        <f>INDEX('REEDS calc'!$C$64:$AG$113,MATCH(About!$B$2,'REEDS calc'!$B$64:$B$113,0),MATCH(G$1,'REEDS calc'!$C$63:$AG$63,0))*SUMIFS('res v com'!$E$3:$E$52,'res v com'!$B$3:$B$52,About!$B$2)*SUMIFS('Urban and Rural'!$C$2:$C$53,'Urban and Rural'!$A$2:$A$53,About!$B$1)</f>
        <v>100.81883005709484</v>
      </c>
      <c r="H8" s="71">
        <f>INDEX('REEDS calc'!$C$64:$AG$113,MATCH(About!$B$2,'REEDS calc'!$B$64:$B$113,0),MATCH(H$1,'REEDS calc'!$C$63:$AG$63,0))*SUMIFS('res v com'!$E$3:$E$52,'res v com'!$B$3:$B$52,About!$B$2)*SUMIFS('Urban and Rural'!$C$2:$C$53,'Urban and Rural'!$A$2:$A$53,About!$B$1)</f>
        <v>112.16677060951039</v>
      </c>
      <c r="I8" s="71">
        <f>INDEX('REEDS calc'!$C$64:$AG$113,MATCH(About!$B$2,'REEDS calc'!$B$64:$B$113,0),MATCH(I$1,'REEDS calc'!$C$63:$AG$63,0))*SUMIFS('res v com'!$E$3:$E$52,'res v com'!$B$3:$B$52,About!$B$2)*SUMIFS('Urban and Rural'!$C$2:$C$53,'Urban and Rural'!$A$2:$A$53,About!$B$1)</f>
        <v>126.46284683715704</v>
      </c>
      <c r="J8" s="71">
        <f>INDEX('REEDS calc'!$C$64:$AG$113,MATCH(About!$B$2,'REEDS calc'!$B$64:$B$113,0),MATCH(J$1,'REEDS calc'!$C$63:$AG$63,0))*SUMIFS('res v com'!$E$3:$E$52,'res v com'!$B$3:$B$52,About!$B$2)*SUMIFS('Urban and Rural'!$C$2:$C$53,'Urban and Rural'!$A$2:$A$53,About!$B$1)</f>
        <v>140.75892306480367</v>
      </c>
      <c r="K8" s="71">
        <f>INDEX('REEDS calc'!$C$64:$AG$113,MATCH(About!$B$2,'REEDS calc'!$B$64:$B$113,0),MATCH(K$1,'REEDS calc'!$C$63:$AG$63,0))*SUMIFS('res v com'!$E$3:$E$52,'res v com'!$B$3:$B$52,About!$B$2)*SUMIFS('Urban and Rural'!$C$2:$C$53,'Urban and Rural'!$A$2:$A$53,About!$B$1)</f>
        <v>158.91351079558044</v>
      </c>
      <c r="L8" s="71">
        <f>INDEX('REEDS calc'!$C$64:$AG$113,MATCH(About!$B$2,'REEDS calc'!$B$64:$B$113,0),MATCH(L$1,'REEDS calc'!$C$63:$AG$63,0))*SUMIFS('res v com'!$E$3:$E$52,'res v com'!$B$3:$B$52,About!$B$2)*SUMIFS('Urban and Rural'!$C$2:$C$53,'Urban and Rural'!$A$2:$A$53,About!$B$1)</f>
        <v>177.06809852635715</v>
      </c>
      <c r="M8" s="71">
        <f>INDEX('REEDS calc'!$C$64:$AG$113,MATCH(About!$B$2,'REEDS calc'!$B$64:$B$113,0),MATCH(M$1,'REEDS calc'!$C$63:$AG$63,0))*SUMIFS('res v com'!$E$3:$E$52,'res v com'!$B$3:$B$52,About!$B$2)*SUMIFS('Urban and Rural'!$C$2:$C$53,'Urban and Rural'!$A$2:$A$53,About!$B$1)</f>
        <v>193.16375487892046</v>
      </c>
      <c r="N8" s="71">
        <f>INDEX('REEDS calc'!$C$64:$AG$113,MATCH(About!$B$2,'REEDS calc'!$B$64:$B$113,0),MATCH(N$1,'REEDS calc'!$C$63:$AG$63,0))*SUMIFS('res v com'!$E$3:$E$52,'res v com'!$B$3:$B$52,About!$B$2)*SUMIFS('Urban and Rural'!$C$2:$C$53,'Urban and Rural'!$A$2:$A$53,About!$B$1)</f>
        <v>209.25941123148371</v>
      </c>
      <c r="O8" s="71">
        <f>INDEX('REEDS calc'!$C$64:$AG$113,MATCH(About!$B$2,'REEDS calc'!$B$64:$B$113,0),MATCH(O$1,'REEDS calc'!$C$63:$AG$63,0))*SUMIFS('res v com'!$E$3:$E$52,'res v com'!$B$3:$B$52,About!$B$2)*SUMIFS('Urban and Rural'!$C$2:$C$53,'Urban and Rural'!$A$2:$A$53,About!$B$1)</f>
        <v>222.08406606287497</v>
      </c>
      <c r="P8" s="71">
        <f>INDEX('REEDS calc'!$C$64:$AG$113,MATCH(About!$B$2,'REEDS calc'!$B$64:$B$113,0),MATCH(P$1,'REEDS calc'!$C$63:$AG$63,0))*SUMIFS('res v com'!$E$3:$E$52,'res v com'!$B$3:$B$52,About!$B$2)*SUMIFS('Urban and Rural'!$C$2:$C$53,'Urban and Rural'!$A$2:$A$53,About!$B$1)</f>
        <v>234.90872089426622</v>
      </c>
      <c r="Q8" s="71">
        <f>INDEX('REEDS calc'!$C$64:$AG$113,MATCH(About!$B$2,'REEDS calc'!$B$64:$B$113,0),MATCH(Q$1,'REEDS calc'!$C$63:$AG$63,0))*SUMIFS('res v com'!$E$3:$E$52,'res v com'!$B$3:$B$52,About!$B$2)*SUMIFS('Urban and Rural'!$C$2:$C$53,'Urban and Rural'!$A$2:$A$53,About!$B$1)</f>
        <v>238.65078897754879</v>
      </c>
      <c r="R8" s="71">
        <f>INDEX('REEDS calc'!$C$64:$AG$113,MATCH(About!$B$2,'REEDS calc'!$B$64:$B$113,0),MATCH(R$1,'REEDS calc'!$C$63:$AG$63,0))*SUMIFS('res v com'!$E$3:$E$52,'res v com'!$B$3:$B$52,About!$B$2)*SUMIFS('Urban and Rural'!$C$2:$C$53,'Urban and Rural'!$A$2:$A$53,About!$B$1)</f>
        <v>242.39285706083137</v>
      </c>
      <c r="S8" s="71">
        <f>INDEX('REEDS calc'!$C$64:$AG$113,MATCH(About!$B$2,'REEDS calc'!$B$64:$B$113,0),MATCH(S$1,'REEDS calc'!$C$63:$AG$63,0))*SUMIFS('res v com'!$E$3:$E$52,'res v com'!$B$3:$B$52,About!$B$2)*SUMIFS('Urban and Rural'!$C$2:$C$53,'Urban and Rural'!$A$2:$A$53,About!$B$1)</f>
        <v>246.32546892204624</v>
      </c>
      <c r="T8" s="71">
        <f>INDEX('REEDS calc'!$C$64:$AG$113,MATCH(About!$B$2,'REEDS calc'!$B$64:$B$113,0),MATCH(T$1,'REEDS calc'!$C$63:$AG$63,0))*SUMIFS('res v com'!$E$3:$E$52,'res v com'!$B$3:$B$52,About!$B$2)*SUMIFS('Urban and Rural'!$C$2:$C$53,'Urban and Rural'!$A$2:$A$53,About!$B$1)</f>
        <v>250.25808078326114</v>
      </c>
      <c r="U8" s="71">
        <f>INDEX('REEDS calc'!$C$64:$AG$113,MATCH(About!$B$2,'REEDS calc'!$B$64:$B$113,0),MATCH(U$1,'REEDS calc'!$C$63:$AG$63,0))*SUMIFS('res v com'!$E$3:$E$52,'res v com'!$B$3:$B$52,About!$B$2)*SUMIFS('Urban and Rural'!$C$2:$C$53,'Urban and Rural'!$A$2:$A$53,About!$B$1)</f>
        <v>254.34418624336601</v>
      </c>
      <c r="V8" s="71">
        <f>INDEX('REEDS calc'!$C$64:$AG$113,MATCH(About!$B$2,'REEDS calc'!$B$64:$B$113,0),MATCH(V$1,'REEDS calc'!$C$63:$AG$63,0))*SUMIFS('res v com'!$E$3:$E$52,'res v com'!$B$3:$B$52,About!$B$2)*SUMIFS('Urban and Rural'!$C$2:$C$53,'Urban and Rural'!$A$2:$A$53,About!$B$1)</f>
        <v>258.43029170347086</v>
      </c>
      <c r="W8" s="71">
        <f>INDEX('REEDS calc'!$C$64:$AG$113,MATCH(About!$B$2,'REEDS calc'!$B$64:$B$113,0),MATCH(W$1,'REEDS calc'!$C$63:$AG$63,0))*SUMIFS('res v com'!$E$3:$E$52,'res v com'!$B$3:$B$52,About!$B$2)*SUMIFS('Urban and Rural'!$C$2:$C$53,'Urban and Rural'!$A$2:$A$53,About!$B$1)</f>
        <v>262.68576941062668</v>
      </c>
      <c r="X8" s="71">
        <f>INDEX('REEDS calc'!$C$64:$AG$113,MATCH(About!$B$2,'REEDS calc'!$B$64:$B$113,0),MATCH(X$1,'REEDS calc'!$C$63:$AG$63,0))*SUMIFS('res v com'!$E$3:$E$52,'res v com'!$B$3:$B$52,About!$B$2)*SUMIFS('Urban and Rural'!$C$2:$C$53,'Urban and Rural'!$A$2:$A$53,About!$B$1)</f>
        <v>266.9412471177825</v>
      </c>
      <c r="Y8" s="71">
        <f>INDEX('REEDS calc'!$C$64:$AG$113,MATCH(About!$B$2,'REEDS calc'!$B$64:$B$113,0),MATCH(Y$1,'REEDS calc'!$C$63:$AG$63,0))*SUMIFS('res v com'!$E$3:$E$52,'res v com'!$B$3:$B$52,About!$B$2)*SUMIFS('Urban and Rural'!$C$2:$C$53,'Urban and Rural'!$A$2:$A$53,About!$B$1)</f>
        <v>271.37138995470968</v>
      </c>
      <c r="Z8" s="71">
        <f>INDEX('REEDS calc'!$C$64:$AG$113,MATCH(About!$B$2,'REEDS calc'!$B$64:$B$113,0),MATCH(Z$1,'REEDS calc'!$C$63:$AG$63,0))*SUMIFS('res v com'!$E$3:$E$52,'res v com'!$B$3:$B$52,About!$B$2)*SUMIFS('Urban and Rural'!$C$2:$C$53,'Urban and Rural'!$A$2:$A$53,About!$B$1)</f>
        <v>275.80153279163682</v>
      </c>
      <c r="AA8" s="71">
        <f>INDEX('REEDS calc'!$C$64:$AG$113,MATCH(About!$B$2,'REEDS calc'!$B$64:$B$113,0),MATCH(AA$1,'REEDS calc'!$C$63:$AG$63,0))*SUMIFS('res v com'!$E$3:$E$52,'res v com'!$B$3:$B$52,About!$B$2)*SUMIFS('Urban and Rural'!$C$2:$C$53,'Urban and Rural'!$A$2:$A$53,About!$B$1)</f>
        <v>280.44868382009804</v>
      </c>
      <c r="AB8" s="71">
        <f>INDEX('REEDS calc'!$C$64:$AG$113,MATCH(About!$B$2,'REEDS calc'!$B$64:$B$113,0),MATCH(AB$1,'REEDS calc'!$C$63:$AG$63,0))*SUMIFS('res v com'!$E$3:$E$52,'res v com'!$B$3:$B$52,About!$B$2)*SUMIFS('Urban and Rural'!$C$2:$C$53,'Urban and Rural'!$A$2:$A$53,About!$B$1)</f>
        <v>285.09583484855921</v>
      </c>
      <c r="AC8" s="71">
        <f>INDEX('REEDS calc'!$C$64:$AG$113,MATCH(About!$B$2,'REEDS calc'!$B$64:$B$113,0),MATCH(AC$1,'REEDS calc'!$C$63:$AG$63,0))*SUMIFS('res v com'!$E$3:$E$52,'res v com'!$B$3:$B$52,About!$B$2)*SUMIFS('Urban and Rural'!$C$2:$C$53,'Urban and Rural'!$A$2:$A$53,About!$B$1)</f>
        <v>289.87001506230871</v>
      </c>
      <c r="AD8" s="71">
        <f>INDEX('REEDS calc'!$C$64:$AG$113,MATCH(About!$B$2,'REEDS calc'!$B$64:$B$113,0),MATCH(AD$1,'REEDS calc'!$C$63:$AG$63,0))*SUMIFS('res v com'!$E$3:$E$52,'res v com'!$B$3:$B$52,About!$B$2)*SUMIFS('Urban and Rural'!$C$2:$C$53,'Urban and Rural'!$A$2:$A$53,About!$B$1)</f>
        <v>294.64419527605821</v>
      </c>
      <c r="AE8" s="71">
        <f>INDEX('REEDS calc'!$C$64:$AG$113,MATCH(About!$B$2,'REEDS calc'!$B$64:$B$113,0),MATCH(AE$1,'REEDS calc'!$C$63:$AG$63,0))*SUMIFS('res v com'!$E$3:$E$52,'res v com'!$B$3:$B$52,About!$B$2)*SUMIFS('Urban and Rural'!$C$2:$C$53,'Urban and Rural'!$A$2:$A$53,About!$B$1)</f>
        <v>299.64067656406206</v>
      </c>
      <c r="AF8" s="71">
        <f>INDEX('REEDS calc'!$C$64:$AG$113,MATCH(About!$B$2,'REEDS calc'!$B$64:$B$113,0),MATCH(AF$1,'REEDS calc'!$C$63:$AG$63,0))*SUMIFS('res v com'!$E$3:$E$52,'res v com'!$B$3:$B$52,About!$B$2)*SUMIFS('Urban and Rural'!$C$2:$C$53,'Urban and Rural'!$A$2:$A$53,About!$B$1)</f>
        <v>304.63715785206585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426.91206528133807</v>
      </c>
      <c r="C8" s="71">
        <f>INDEX('REEDS calc'!$C$64:$AG$113,MATCH(About!$B$2,'REEDS calc'!$B$64:$B$113,0),MATCH(C$1,'REEDS calc'!$C$63:$AG$63,0))*SUMIFS('res v com'!$E$3:$E$52,'res v com'!$B$3:$B$52,About!$B$2)*SUMIFS('Urban and Rural'!$B$2:$B$53,'Urban and Rural'!$A$2:$A$53,About!$B$1)</f>
        <v>426.91206528133807</v>
      </c>
      <c r="D8" s="71">
        <f>INDEX('REEDS calc'!$C$64:$AG$113,MATCH(About!$B$2,'REEDS calc'!$B$64:$B$113,0),MATCH(D$1,'REEDS calc'!$C$63:$AG$63,0))*SUMIFS('res v com'!$E$3:$E$52,'res v com'!$B$3:$B$52,About!$B$2)*SUMIFS('Urban and Rural'!$B$2:$B$53,'Urban and Rural'!$A$2:$A$53,About!$B$1)</f>
        <v>426.91206528133807</v>
      </c>
      <c r="E8" s="71">
        <f>INDEX('REEDS calc'!$C$64:$AG$113,MATCH(About!$B$2,'REEDS calc'!$B$64:$B$113,0),MATCH(E$1,'REEDS calc'!$C$63:$AG$63,0))*SUMIFS('res v com'!$E$3:$E$52,'res v com'!$B$3:$B$52,About!$B$2)*SUMIFS('Urban and Rural'!$B$2:$B$53,'Urban and Rural'!$A$2:$A$53,About!$B$1)</f>
        <v>492.89047739803698</v>
      </c>
      <c r="F8" s="71">
        <f>INDEX('REEDS calc'!$C$64:$AG$113,MATCH(About!$B$2,'REEDS calc'!$B$64:$B$113,0),MATCH(F$1,'REEDS calc'!$C$63:$AG$63,0))*SUMIFS('res v com'!$E$3:$E$52,'res v com'!$B$3:$B$52,About!$B$2)*SUMIFS('Urban and Rural'!$B$2:$B$53,'Urban and Rural'!$A$2:$A$53,About!$B$1)</f>
        <v>558.86888951473588</v>
      </c>
      <c r="G8" s="71">
        <f>INDEX('REEDS calc'!$C$64:$AG$113,MATCH(About!$B$2,'REEDS calc'!$B$64:$B$113,0),MATCH(G$1,'REEDS calc'!$C$63:$AG$63,0))*SUMIFS('res v com'!$E$3:$E$52,'res v com'!$B$3:$B$52,About!$B$2)*SUMIFS('Urban and Rural'!$B$2:$B$53,'Urban and Rural'!$A$2:$A$53,About!$B$1)</f>
        <v>629.75240224069387</v>
      </c>
      <c r="H8" s="71">
        <f>INDEX('REEDS calc'!$C$64:$AG$113,MATCH(About!$B$2,'REEDS calc'!$B$64:$B$113,0),MATCH(H$1,'REEDS calc'!$C$63:$AG$63,0))*SUMIFS('res v com'!$E$3:$E$52,'res v com'!$B$3:$B$52,About!$B$2)*SUMIFS('Urban and Rural'!$B$2:$B$53,'Urban and Rural'!$A$2:$A$53,About!$B$1)</f>
        <v>700.63591496665174</v>
      </c>
      <c r="I8" s="71">
        <f>INDEX('REEDS calc'!$C$64:$AG$113,MATCH(About!$B$2,'REEDS calc'!$B$64:$B$113,0),MATCH(I$1,'REEDS calc'!$C$63:$AG$63,0))*SUMIFS('res v com'!$E$3:$E$52,'res v com'!$B$3:$B$52,About!$B$2)*SUMIFS('Urban and Rural'!$B$2:$B$53,'Urban and Rural'!$A$2:$A$53,About!$B$1)</f>
        <v>789.93459401180701</v>
      </c>
      <c r="J8" s="71">
        <f>INDEX('REEDS calc'!$C$64:$AG$113,MATCH(About!$B$2,'REEDS calc'!$B$64:$B$113,0),MATCH(J$1,'REEDS calc'!$C$63:$AG$63,0))*SUMIFS('res v com'!$E$3:$E$52,'res v com'!$B$3:$B$52,About!$B$2)*SUMIFS('Urban and Rural'!$B$2:$B$53,'Urban and Rural'!$A$2:$A$53,About!$B$1)</f>
        <v>879.23327305696205</v>
      </c>
      <c r="K8" s="71">
        <f>INDEX('REEDS calc'!$C$64:$AG$113,MATCH(About!$B$2,'REEDS calc'!$B$64:$B$113,0),MATCH(K$1,'REEDS calc'!$C$63:$AG$63,0))*SUMIFS('res v com'!$E$3:$E$52,'res v com'!$B$3:$B$52,About!$B$2)*SUMIFS('Urban and Rural'!$B$2:$B$53,'Urban and Rural'!$A$2:$A$53,About!$B$1)</f>
        <v>992.63366888253847</v>
      </c>
      <c r="L8" s="71">
        <f>INDEX('REEDS calc'!$C$64:$AG$113,MATCH(About!$B$2,'REEDS calc'!$B$64:$B$113,0),MATCH(L$1,'REEDS calc'!$C$63:$AG$63,0))*SUMIFS('res v com'!$E$3:$E$52,'res v com'!$B$3:$B$52,About!$B$2)*SUMIFS('Urban and Rural'!$B$2:$B$53,'Urban and Rural'!$A$2:$A$53,About!$B$1)</f>
        <v>1106.034064708115</v>
      </c>
      <c r="M8" s="71">
        <f>INDEX('REEDS calc'!$C$64:$AG$113,MATCH(About!$B$2,'REEDS calc'!$B$64:$B$113,0),MATCH(M$1,'REEDS calc'!$C$63:$AG$63,0))*SUMIFS('res v com'!$E$3:$E$52,'res v com'!$B$3:$B$52,About!$B$2)*SUMIFS('Urban and Rural'!$B$2:$B$53,'Urban and Rural'!$A$2:$A$53,About!$B$1)</f>
        <v>1206.5735993161552</v>
      </c>
      <c r="N8" s="71">
        <f>INDEX('REEDS calc'!$C$64:$AG$113,MATCH(About!$B$2,'REEDS calc'!$B$64:$B$113,0),MATCH(N$1,'REEDS calc'!$C$63:$AG$63,0))*SUMIFS('res v com'!$E$3:$E$52,'res v com'!$B$3:$B$52,About!$B$2)*SUMIFS('Urban and Rural'!$B$2:$B$53,'Urban and Rural'!$A$2:$A$53,About!$B$1)</f>
        <v>1307.1131339241952</v>
      </c>
      <c r="O8" s="71">
        <f>INDEX('REEDS calc'!$C$64:$AG$113,MATCH(About!$B$2,'REEDS calc'!$B$64:$B$113,0),MATCH(O$1,'REEDS calc'!$C$63:$AG$63,0))*SUMIFS('res v com'!$E$3:$E$52,'res v com'!$B$3:$B$52,About!$B$2)*SUMIFS('Urban and Rural'!$B$2:$B$53,'Urban and Rural'!$A$2:$A$53,About!$B$1)</f>
        <v>1387.2207604796972</v>
      </c>
      <c r="P8" s="71">
        <f>INDEX('REEDS calc'!$C$64:$AG$113,MATCH(About!$B$2,'REEDS calc'!$B$64:$B$113,0),MATCH(P$1,'REEDS calc'!$C$63:$AG$63,0))*SUMIFS('res v com'!$E$3:$E$52,'res v com'!$B$3:$B$52,About!$B$2)*SUMIFS('Urban and Rural'!$B$2:$B$53,'Urban and Rural'!$A$2:$A$53,About!$B$1)</f>
        <v>1467.3283870351991</v>
      </c>
      <c r="Q8" s="71">
        <f>INDEX('REEDS calc'!$C$64:$AG$113,MATCH(About!$B$2,'REEDS calc'!$B$64:$B$113,0),MATCH(Q$1,'REEDS calc'!$C$63:$AG$63,0))*SUMIFS('res v com'!$E$3:$E$52,'res v com'!$B$3:$B$52,About!$B$2)*SUMIFS('Urban and Rural'!$B$2:$B$53,'Urban and Rural'!$A$2:$A$53,About!$B$1)</f>
        <v>1490.702754338022</v>
      </c>
      <c r="R8" s="71">
        <f>INDEX('REEDS calc'!$C$64:$AG$113,MATCH(About!$B$2,'REEDS calc'!$B$64:$B$113,0),MATCH(R$1,'REEDS calc'!$C$63:$AG$63,0))*SUMIFS('res v com'!$E$3:$E$52,'res v com'!$B$3:$B$52,About!$B$2)*SUMIFS('Urban and Rural'!$B$2:$B$53,'Urban and Rural'!$A$2:$A$53,About!$B$1)</f>
        <v>1514.077121640845</v>
      </c>
      <c r="S8" s="71">
        <f>INDEX('REEDS calc'!$C$64:$AG$113,MATCH(About!$B$2,'REEDS calc'!$B$64:$B$113,0),MATCH(S$1,'REEDS calc'!$C$63:$AG$63,0))*SUMIFS('res v com'!$E$3:$E$52,'res v com'!$B$3:$B$52,About!$B$2)*SUMIFS('Urban and Rural'!$B$2:$B$53,'Urban and Rural'!$A$2:$A$53,About!$B$1)</f>
        <v>1538.641697179738</v>
      </c>
      <c r="T8" s="71">
        <f>INDEX('REEDS calc'!$C$64:$AG$113,MATCH(About!$B$2,'REEDS calc'!$B$64:$B$113,0),MATCH(T$1,'REEDS calc'!$C$63:$AG$63,0))*SUMIFS('res v com'!$E$3:$E$52,'res v com'!$B$3:$B$52,About!$B$2)*SUMIFS('Urban and Rural'!$B$2:$B$53,'Urban and Rural'!$A$2:$A$53,About!$B$1)</f>
        <v>1563.206272718631</v>
      </c>
      <c r="U8" s="71">
        <f>INDEX('REEDS calc'!$C$64:$AG$113,MATCH(About!$B$2,'REEDS calc'!$B$64:$B$113,0),MATCH(U$1,'REEDS calc'!$C$63:$AG$63,0))*SUMIFS('res v com'!$E$3:$E$52,'res v com'!$B$3:$B$52,About!$B$2)*SUMIFS('Urban and Rural'!$B$2:$B$53,'Urban and Rural'!$A$2:$A$53,About!$B$1)</f>
        <v>1588.7296271143584</v>
      </c>
      <c r="V8" s="71">
        <f>INDEX('REEDS calc'!$C$64:$AG$113,MATCH(About!$B$2,'REEDS calc'!$B$64:$B$113,0),MATCH(V$1,'REEDS calc'!$C$63:$AG$63,0))*SUMIFS('res v com'!$E$3:$E$52,'res v com'!$B$3:$B$52,About!$B$2)*SUMIFS('Urban and Rural'!$B$2:$B$53,'Urban and Rural'!$A$2:$A$53,About!$B$1)</f>
        <v>1614.2529815100861</v>
      </c>
      <c r="W8" s="71">
        <f>INDEX('REEDS calc'!$C$64:$AG$113,MATCH(About!$B$2,'REEDS calc'!$B$64:$B$113,0),MATCH(W$1,'REEDS calc'!$C$63:$AG$63,0))*SUMIFS('res v com'!$E$3:$E$52,'res v com'!$B$3:$B$52,About!$B$2)*SUMIFS('Urban and Rural'!$B$2:$B$53,'Urban and Rural'!$A$2:$A$53,About!$B$1)</f>
        <v>1640.83429878232</v>
      </c>
      <c r="X8" s="71">
        <f>INDEX('REEDS calc'!$C$64:$AG$113,MATCH(About!$B$2,'REEDS calc'!$B$64:$B$113,0),MATCH(X$1,'REEDS calc'!$C$63:$AG$63,0))*SUMIFS('res v com'!$E$3:$E$52,'res v com'!$B$3:$B$52,About!$B$2)*SUMIFS('Urban and Rural'!$B$2:$B$53,'Urban and Rural'!$A$2:$A$53,About!$B$1)</f>
        <v>1667.4156160545542</v>
      </c>
      <c r="Y8" s="71">
        <f>INDEX('REEDS calc'!$C$64:$AG$113,MATCH(About!$B$2,'REEDS calc'!$B$64:$B$113,0),MATCH(Y$1,'REEDS calc'!$C$63:$AG$63,0))*SUMIFS('res v com'!$E$3:$E$52,'res v com'!$B$3:$B$52,About!$B$2)*SUMIFS('Urban and Rural'!$B$2:$B$53,'Urban and Rural'!$A$2:$A$53,About!$B$1)</f>
        <v>1695.0879575431866</v>
      </c>
      <c r="Z8" s="71">
        <f>INDEX('REEDS calc'!$C$64:$AG$113,MATCH(About!$B$2,'REEDS calc'!$B$64:$B$113,0),MATCH(Z$1,'REEDS calc'!$C$63:$AG$63,0))*SUMIFS('res v com'!$E$3:$E$52,'res v com'!$B$3:$B$52,About!$B$2)*SUMIFS('Urban and Rural'!$B$2:$B$53,'Urban and Rural'!$A$2:$A$53,About!$B$1)</f>
        <v>1722.7602990318182</v>
      </c>
      <c r="AA8" s="71">
        <f>INDEX('REEDS calc'!$C$64:$AG$113,MATCH(About!$B$2,'REEDS calc'!$B$64:$B$113,0),MATCH(AA$1,'REEDS calc'!$C$63:$AG$63,0))*SUMIFS('res v com'!$E$3:$E$52,'res v com'!$B$3:$B$52,About!$B$2)*SUMIFS('Urban and Rural'!$B$2:$B$53,'Urban and Rural'!$A$2:$A$53,About!$B$1)</f>
        <v>1751.7881554559747</v>
      </c>
      <c r="AB8" s="71">
        <f>INDEX('REEDS calc'!$C$64:$AG$113,MATCH(About!$B$2,'REEDS calc'!$B$64:$B$113,0),MATCH(AB$1,'REEDS calc'!$C$63:$AG$63,0))*SUMIFS('res v com'!$E$3:$E$52,'res v com'!$B$3:$B$52,About!$B$2)*SUMIFS('Urban and Rural'!$B$2:$B$53,'Urban and Rural'!$A$2:$A$53,About!$B$1)</f>
        <v>1780.8160118801306</v>
      </c>
      <c r="AC8" s="71">
        <f>INDEX('REEDS calc'!$C$64:$AG$113,MATCH(About!$B$2,'REEDS calc'!$B$64:$B$113,0),MATCH(AC$1,'REEDS calc'!$C$63:$AG$63,0))*SUMIFS('res v com'!$E$3:$E$52,'res v com'!$B$3:$B$52,About!$B$2)*SUMIFS('Urban and Rural'!$B$2:$B$53,'Urban and Rural'!$A$2:$A$53,About!$B$1)</f>
        <v>1810.6373404616672</v>
      </c>
      <c r="AD8" s="71">
        <f>INDEX('REEDS calc'!$C$64:$AG$113,MATCH(About!$B$2,'REEDS calc'!$B$64:$B$113,0),MATCH(AD$1,'REEDS calc'!$C$63:$AG$63,0))*SUMIFS('res v com'!$E$3:$E$52,'res v com'!$B$3:$B$52,About!$B$2)*SUMIFS('Urban and Rural'!$B$2:$B$53,'Urban and Rural'!$A$2:$A$53,About!$B$1)</f>
        <v>1840.4586690432041</v>
      </c>
      <c r="AE8" s="71">
        <f>INDEX('REEDS calc'!$C$64:$AG$113,MATCH(About!$B$2,'REEDS calc'!$B$64:$B$113,0),MATCH(AE$1,'REEDS calc'!$C$63:$AG$63,0))*SUMIFS('res v com'!$E$3:$E$52,'res v com'!$B$3:$B$52,About!$B$2)*SUMIFS('Urban and Rural'!$B$2:$B$53,'Urban and Rural'!$A$2:$A$53,About!$B$1)</f>
        <v>1871.6685739001557</v>
      </c>
      <c r="AF8" s="71">
        <f>INDEX('REEDS calc'!$C$64:$AG$113,MATCH(About!$B$2,'REEDS calc'!$B$64:$B$113,0),MATCH(AF$1,'REEDS calc'!$C$63:$AG$63,0))*SUMIFS('res v com'!$E$3:$E$52,'res v com'!$B$3:$B$52,About!$B$2)*SUMIFS('Urban and Rural'!$B$2:$B$53,'Urban and Rural'!$A$2:$A$53,About!$B$1)</f>
        <v>1902.8784787571069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150.37874730070504</v>
      </c>
      <c r="C8" s="71">
        <f>INDEX('REEDS calc'!$C$64:$AG$113,MATCH(About!$B$2,'REEDS calc'!$B$64:$B$113,0),MATCH(C$1,'REEDS calc'!$C$63:$AG$63,0))*SUMIFS('res v com'!$F$3:$F$52,'res v com'!$B$3:$B$52,About!$B$2)</f>
        <v>150.37874730070504</v>
      </c>
      <c r="D8" s="71">
        <f>INDEX('REEDS calc'!$C$64:$AG$113,MATCH(About!$B$2,'REEDS calc'!$B$64:$B$113,0),MATCH(D$1,'REEDS calc'!$C$63:$AG$63,0))*SUMIFS('res v com'!$F$3:$F$52,'res v com'!$B$3:$B$52,About!$B$2)</f>
        <v>150.37874730070504</v>
      </c>
      <c r="E8" s="71">
        <f>INDEX('REEDS calc'!$C$64:$AG$113,MATCH(About!$B$2,'REEDS calc'!$B$64:$B$113,0),MATCH(E$1,'REEDS calc'!$C$63:$AG$63,0))*SUMIFS('res v com'!$F$3:$F$52,'res v com'!$B$3:$B$52,About!$B$2)</f>
        <v>173.61948414064497</v>
      </c>
      <c r="F8" s="71">
        <f>INDEX('REEDS calc'!$C$64:$AG$113,MATCH(About!$B$2,'REEDS calc'!$B$64:$B$113,0),MATCH(F$1,'REEDS calc'!$C$63:$AG$63,0))*SUMIFS('res v com'!$F$3:$F$52,'res v com'!$B$3:$B$52,About!$B$2)</f>
        <v>196.86022098058493</v>
      </c>
      <c r="G8" s="71">
        <f>INDEX('REEDS calc'!$C$64:$AG$113,MATCH(About!$B$2,'REEDS calc'!$B$64:$B$113,0),MATCH(G$1,'REEDS calc'!$C$63:$AG$63,0))*SUMIFS('res v com'!$F$3:$F$52,'res v com'!$B$3:$B$52,About!$B$2)</f>
        <v>221.82876770221139</v>
      </c>
      <c r="H8" s="71">
        <f>INDEX('REEDS calc'!$C$64:$AG$113,MATCH(About!$B$2,'REEDS calc'!$B$64:$B$113,0),MATCH(H$1,'REEDS calc'!$C$63:$AG$63,0))*SUMIFS('res v com'!$F$3:$F$52,'res v com'!$B$3:$B$52,About!$B$2)</f>
        <v>246.79731442383786</v>
      </c>
      <c r="I8" s="71">
        <f>INDEX('REEDS calc'!$C$64:$AG$113,MATCH(About!$B$2,'REEDS calc'!$B$64:$B$113,0),MATCH(I$1,'REEDS calc'!$C$63:$AG$63,0))*SUMIFS('res v com'!$F$3:$F$52,'res v com'!$B$3:$B$52,About!$B$2)</f>
        <v>278.25255915103617</v>
      </c>
      <c r="J8" s="71">
        <f>INDEX('REEDS calc'!$C$64:$AG$113,MATCH(About!$B$2,'REEDS calc'!$B$64:$B$113,0),MATCH(J$1,'REEDS calc'!$C$63:$AG$63,0))*SUMIFS('res v com'!$F$3:$F$52,'res v com'!$B$3:$B$52,About!$B$2)</f>
        <v>309.70780387823447</v>
      </c>
      <c r="K8" s="71">
        <f>INDEX('REEDS calc'!$C$64:$AG$113,MATCH(About!$B$2,'REEDS calc'!$B$64:$B$113,0),MATCH(K$1,'REEDS calc'!$C$63:$AG$63,0))*SUMIFS('res v com'!$F$3:$F$52,'res v com'!$B$3:$B$52,About!$B$2)</f>
        <v>349.65282032188134</v>
      </c>
      <c r="L8" s="71">
        <f>INDEX('REEDS calc'!$C$64:$AG$113,MATCH(About!$B$2,'REEDS calc'!$B$64:$B$113,0),MATCH(L$1,'REEDS calc'!$C$63:$AG$63,0))*SUMIFS('res v com'!$F$3:$F$52,'res v com'!$B$3:$B$52,About!$B$2)</f>
        <v>389.59783676552814</v>
      </c>
      <c r="M8" s="71">
        <f>INDEX('REEDS calc'!$C$64:$AG$113,MATCH(About!$B$2,'REEDS calc'!$B$64:$B$113,0),MATCH(M$1,'REEDS calc'!$C$63:$AG$63,0))*SUMIFS('res v com'!$F$3:$F$52,'res v com'!$B$3:$B$52,About!$B$2)</f>
        <v>425.01264580492466</v>
      </c>
      <c r="N8" s="71">
        <f>INDEX('REEDS calc'!$C$64:$AG$113,MATCH(About!$B$2,'REEDS calc'!$B$64:$B$113,0),MATCH(N$1,'REEDS calc'!$C$63:$AG$63,0))*SUMIFS('res v com'!$F$3:$F$52,'res v com'!$B$3:$B$52,About!$B$2)</f>
        <v>460.42745484432118</v>
      </c>
      <c r="O8" s="71">
        <f>INDEX('REEDS calc'!$C$64:$AG$113,MATCH(About!$B$2,'REEDS calc'!$B$64:$B$113,0),MATCH(O$1,'REEDS calc'!$C$63:$AG$63,0))*SUMIFS('res v com'!$F$3:$F$52,'res v com'!$B$3:$B$52,About!$B$2)</f>
        <v>488.64517345742792</v>
      </c>
      <c r="P8" s="71">
        <f>INDEX('REEDS calc'!$C$64:$AG$113,MATCH(About!$B$2,'REEDS calc'!$B$64:$B$113,0),MATCH(P$1,'REEDS calc'!$C$63:$AG$63,0))*SUMIFS('res v com'!$F$3:$F$52,'res v com'!$B$3:$B$52,About!$B$2)</f>
        <v>516.86289207053471</v>
      </c>
      <c r="Q8" s="71">
        <f>INDEX('REEDS calc'!$C$64:$AG$113,MATCH(About!$B$2,'REEDS calc'!$B$64:$B$113,0),MATCH(Q$1,'REEDS calc'!$C$63:$AG$63,0))*SUMIFS('res v com'!$F$3:$F$52,'res v com'!$B$3:$B$52,About!$B$2)</f>
        <v>525.09645668442931</v>
      </c>
      <c r="R8" s="71">
        <f>INDEX('REEDS calc'!$C$64:$AG$113,MATCH(About!$B$2,'REEDS calc'!$B$64:$B$113,0),MATCH(R$1,'REEDS calc'!$C$63:$AG$63,0))*SUMIFS('res v com'!$F$3:$F$52,'res v com'!$B$3:$B$52,About!$B$2)</f>
        <v>533.33002129832391</v>
      </c>
      <c r="S8" s="71">
        <f>INDEX('REEDS calc'!$C$64:$AG$113,MATCH(About!$B$2,'REEDS calc'!$B$64:$B$113,0),MATCH(S$1,'REEDS calc'!$C$63:$AG$63,0))*SUMIFS('res v com'!$F$3:$F$52,'res v com'!$B$3:$B$52,About!$B$2)</f>
        <v>541.98283389821586</v>
      </c>
      <c r="T8" s="71">
        <f>INDEX('REEDS calc'!$C$64:$AG$113,MATCH(About!$B$2,'REEDS calc'!$B$64:$B$113,0),MATCH(T$1,'REEDS calc'!$C$63:$AG$63,0))*SUMIFS('res v com'!$F$3:$F$52,'res v com'!$B$3:$B$52,About!$B$2)</f>
        <v>550.63564649810792</v>
      </c>
      <c r="U8" s="71">
        <f>INDEX('REEDS calc'!$C$64:$AG$113,MATCH(About!$B$2,'REEDS calc'!$B$64:$B$113,0),MATCH(U$1,'REEDS calc'!$C$63:$AG$63,0))*SUMIFS('res v com'!$F$3:$F$52,'res v com'!$B$3:$B$52,About!$B$2)</f>
        <v>559.62618664227557</v>
      </c>
      <c r="V8" s="71">
        <f>INDEX('REEDS calc'!$C$64:$AG$113,MATCH(About!$B$2,'REEDS calc'!$B$64:$B$113,0),MATCH(V$1,'REEDS calc'!$C$63:$AG$63,0))*SUMIFS('res v com'!$F$3:$F$52,'res v com'!$B$3:$B$52,About!$B$2)</f>
        <v>568.61672678644345</v>
      </c>
      <c r="W8" s="71">
        <f>INDEX('REEDS calc'!$C$64:$AG$113,MATCH(About!$B$2,'REEDS calc'!$B$64:$B$113,0),MATCH(W$1,'REEDS calc'!$C$63:$AG$63,0))*SUMIFS('res v com'!$F$3:$F$52,'res v com'!$B$3:$B$52,About!$B$2)</f>
        <v>577.97993180705328</v>
      </c>
      <c r="X8" s="71">
        <f>INDEX('REEDS calc'!$C$64:$AG$113,MATCH(About!$B$2,'REEDS calc'!$B$64:$B$113,0),MATCH(X$1,'REEDS calc'!$C$63:$AG$63,0))*SUMIFS('res v com'!$F$3:$F$52,'res v com'!$B$3:$B$52,About!$B$2)</f>
        <v>587.34313682766322</v>
      </c>
      <c r="Y8" s="71">
        <f>INDEX('REEDS calc'!$C$64:$AG$113,MATCH(About!$B$2,'REEDS calc'!$B$64:$B$113,0),MATCH(Y$1,'REEDS calc'!$C$63:$AG$63,0))*SUMIFS('res v com'!$F$3:$F$52,'res v com'!$B$3:$B$52,About!$B$2)</f>
        <v>597.09065250210426</v>
      </c>
      <c r="Z8" s="71">
        <f>INDEX('REEDS calc'!$C$64:$AG$113,MATCH(About!$B$2,'REEDS calc'!$B$64:$B$113,0),MATCH(Z$1,'REEDS calc'!$C$63:$AG$63,0))*SUMIFS('res v com'!$F$3:$F$52,'res v com'!$B$3:$B$52,About!$B$2)</f>
        <v>606.8381681765452</v>
      </c>
      <c r="AA8" s="71">
        <f>INDEX('REEDS calc'!$C$64:$AG$113,MATCH(About!$B$2,'REEDS calc'!$B$64:$B$113,0),MATCH(AA$1,'REEDS calc'!$C$63:$AG$63,0))*SUMIFS('res v com'!$F$3:$F$52,'res v com'!$B$3:$B$52,About!$B$2)</f>
        <v>617.06316072392769</v>
      </c>
      <c r="AB8" s="71">
        <f>INDEX('REEDS calc'!$C$64:$AG$113,MATCH(About!$B$2,'REEDS calc'!$B$64:$B$113,0),MATCH(AB$1,'REEDS calc'!$C$63:$AG$63,0))*SUMIFS('res v com'!$F$3:$F$52,'res v com'!$B$3:$B$52,About!$B$2)</f>
        <v>627.28815327131008</v>
      </c>
      <c r="AC8" s="71">
        <f>INDEX('REEDS calc'!$C$64:$AG$113,MATCH(About!$B$2,'REEDS calc'!$B$64:$B$113,0),MATCH(AC$1,'REEDS calc'!$C$63:$AG$63,0))*SUMIFS('res v com'!$F$3:$F$52,'res v com'!$B$3:$B$52,About!$B$2)</f>
        <v>637.79264447602429</v>
      </c>
      <c r="AD8" s="71">
        <f>INDEX('REEDS calc'!$C$64:$AG$113,MATCH(About!$B$2,'REEDS calc'!$B$64:$B$113,0),MATCH(AD$1,'REEDS calc'!$C$63:$AG$63,0))*SUMIFS('res v com'!$F$3:$F$52,'res v com'!$B$3:$B$52,About!$B$2)</f>
        <v>648.29713568073839</v>
      </c>
      <c r="AE8" s="71">
        <f>INDEX('REEDS calc'!$C$64:$AG$113,MATCH(About!$B$2,'REEDS calc'!$B$64:$B$113,0),MATCH(AE$1,'REEDS calc'!$C$63:$AG$63,0))*SUMIFS('res v com'!$F$3:$F$52,'res v com'!$B$3:$B$52,About!$B$2)</f>
        <v>659.29074953578299</v>
      </c>
      <c r="AF8" s="71">
        <f>INDEX('REEDS calc'!$C$64:$AG$113,MATCH(About!$B$2,'REEDS calc'!$B$64:$B$113,0),MATCH(AF$1,'REEDS calc'!$C$63:$AG$63,0))*SUMIFS('res v com'!$F$3:$F$52,'res v com'!$B$3:$B$52,About!$B$2)</f>
        <v>670.28436339082737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2024-02-08T18:50:33Z</dcterms:modified>
</cp:coreProperties>
</file>