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O\elec\EIaE\"/>
    </mc:Choice>
  </mc:AlternateContent>
  <xr:revisionPtr revIDLastSave="0" documentId="8_{3BA287E1-8D49-4C8B-B447-D20B6E50A622}" xr6:coauthVersionLast="47" xr6:coauthVersionMax="47" xr10:uidLastSave="{00000000-0000-0000-0000-000000000000}"/>
  <bookViews>
    <workbookView xWindow="1800" yWindow="1800" windowWidth="14400" windowHeight="7290" firstSheet="20" activeTab="21"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Imports_new" sheetId="28" r:id="rId22"/>
    <sheet name="exports" sheetId="20" r:id="rId23"/>
    <sheet name="EIaE-BIE" sheetId="3" r:id="rId24"/>
    <sheet name="EIaE-BEE" sheetId="5" r:id="rId25"/>
    <sheet name="EIaE-IEP" sheetId="9" r:id="rId26"/>
    <sheet name="EIaE-BEEP" sheetId="10" r:id="rId27"/>
  </sheets>
  <definedNames>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57" i="28" l="1"/>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BA130" i="28" l="1"/>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C2" i="20"/>
  <c r="E2" i="20"/>
  <c r="F2" i="20" s="1"/>
  <c r="G2" i="20" s="1"/>
  <c r="H2" i="20" s="1"/>
  <c r="I2" i="20" s="1"/>
  <c r="J2" i="20" s="1"/>
  <c r="K2" i="20" s="1"/>
  <c r="L2" i="20" s="1"/>
  <c r="M2" i="20" s="1"/>
  <c r="N2" i="20" s="1"/>
  <c r="O2" i="20" s="1"/>
  <c r="P2" i="20" s="1"/>
  <c r="Q2" i="20" s="1"/>
  <c r="R2" i="20" s="1"/>
  <c r="S2" i="20" s="1"/>
  <c r="T2" i="20" s="1"/>
  <c r="U2" i="20" s="1"/>
  <c r="V2" i="20" s="1"/>
  <c r="W2" i="20" s="1"/>
  <c r="X2" i="20" s="1"/>
  <c r="Y2" i="20" s="1"/>
  <c r="Z2" i="20" s="1"/>
  <c r="AA2" i="20" s="1"/>
  <c r="AB2" i="20" s="1"/>
  <c r="AC2" i="20" s="1"/>
  <c r="AD2" i="20" s="1"/>
  <c r="AE2" i="20" s="1"/>
  <c r="AF2" i="20" s="1"/>
  <c r="AG2" i="20" s="1"/>
  <c r="AH2" i="20" s="1"/>
  <c r="AF2" i="5" s="1"/>
  <c r="D2" i="20"/>
  <c r="B2" i="5" s="1"/>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E2" i="10" s="1"/>
  <c r="B2" i="28" l="1"/>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C5" i="28"/>
  <c r="C6"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J2" i="5"/>
  <c r="E2" i="5"/>
  <c r="AC2" i="5"/>
  <c r="Z2" i="5"/>
  <c r="U2" i="5"/>
  <c r="R2" i="5"/>
  <c r="M2" i="5"/>
  <c r="AB2" i="5"/>
  <c r="T2" i="5"/>
  <c r="L2" i="5"/>
  <c r="D2" i="5"/>
  <c r="AA2" i="5"/>
  <c r="S2" i="5"/>
  <c r="K2" i="5"/>
  <c r="C2" i="5"/>
  <c r="Y2" i="5"/>
  <c r="Q2" i="5"/>
  <c r="I2" i="5"/>
  <c r="X2" i="5"/>
  <c r="P2" i="5"/>
  <c r="H2" i="5"/>
  <c r="AE2" i="5"/>
  <c r="W2" i="5"/>
  <c r="O2" i="5"/>
  <c r="G2" i="5"/>
  <c r="AD2" i="5"/>
  <c r="V2" i="5"/>
  <c r="N2" i="5"/>
  <c r="F2" i="5"/>
  <c r="B6" i="26"/>
  <c r="C10" i="26" s="1"/>
  <c r="B7" i="26"/>
  <c r="AA11" i="26" s="1"/>
  <c r="M2" i="10"/>
  <c r="X2" i="10"/>
  <c r="B10" i="26"/>
  <c r="D2" i="10"/>
  <c r="B11" i="26"/>
  <c r="B14" i="26"/>
  <c r="H2" i="10"/>
  <c r="B15" i="26"/>
  <c r="O1" i="25"/>
  <c r="L187" i="25" s="1"/>
  <c r="M187" i="25" s="1"/>
  <c r="D10" i="23"/>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201" i="25"/>
  <c r="M201" i="25" s="1"/>
  <c r="L157" i="25"/>
  <c r="M157" i="25" s="1"/>
  <c r="L101" i="25"/>
  <c r="M101" i="25" s="1"/>
  <c r="L57" i="25"/>
  <c r="M57" i="25" s="1"/>
  <c r="L160" i="25"/>
  <c r="M160" i="25" s="1"/>
  <c r="L13" i="25"/>
  <c r="M13" i="25" s="1"/>
  <c r="L279" i="25"/>
  <c r="M279" i="25" s="1"/>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L82" i="25" l="1"/>
  <c r="M82" i="25" s="1"/>
  <c r="I10" i="26"/>
  <c r="L182" i="25"/>
  <c r="M182" i="25" s="1"/>
  <c r="AA6" i="26"/>
  <c r="L238" i="25"/>
  <c r="M238" i="25" s="1"/>
  <c r="S6" i="26"/>
  <c r="AB6" i="26"/>
  <c r="T6" i="26"/>
  <c r="L282" i="25"/>
  <c r="M282" i="25" s="1"/>
  <c r="L257" i="25"/>
  <c r="M257" i="25" s="1"/>
  <c r="R6" i="26"/>
  <c r="L29" i="25"/>
  <c r="M29" i="25" s="1"/>
  <c r="L38" i="25"/>
  <c r="M38" i="25" s="1"/>
  <c r="J6" i="26"/>
  <c r="L60" i="25"/>
  <c r="M60" i="25" s="1"/>
  <c r="L63" i="25"/>
  <c r="M63" i="25" s="1"/>
  <c r="AA10" i="26"/>
  <c r="AA14" i="26" s="1"/>
  <c r="D5" i="28"/>
  <c r="B5" i="28"/>
  <c r="AE7" i="26"/>
  <c r="L211" i="25"/>
  <c r="M211" i="25" s="1"/>
  <c r="L104" i="25"/>
  <c r="M104" i="25" s="1"/>
  <c r="L16" i="25"/>
  <c r="M16" i="25" s="1"/>
  <c r="E6" i="26"/>
  <c r="Q11" i="26"/>
  <c r="H11" i="26"/>
  <c r="AC10" i="26"/>
  <c r="Z10" i="26"/>
  <c r="D6" i="28"/>
  <c r="E6" i="28" s="1"/>
  <c r="F6" i="28" s="1"/>
  <c r="G6" i="28" s="1"/>
  <c r="H6" i="28" s="1"/>
  <c r="I6" i="28" s="1"/>
  <c r="J6" i="28" s="1"/>
  <c r="K6" i="28" s="1"/>
  <c r="L6" i="28" s="1"/>
  <c r="M6" i="28" s="1"/>
  <c r="N6" i="28" s="1"/>
  <c r="O6" i="28" s="1"/>
  <c r="P6" i="28" s="1"/>
  <c r="Q6" i="28" s="1"/>
  <c r="R6" i="28" s="1"/>
  <c r="S6" i="28" s="1"/>
  <c r="T6" i="28" s="1"/>
  <c r="U6" i="28" s="1"/>
  <c r="V6" i="28" s="1"/>
  <c r="W6" i="28" s="1"/>
  <c r="X6" i="28" s="1"/>
  <c r="Y6" i="28" s="1"/>
  <c r="Z6" i="28" s="1"/>
  <c r="AA6" i="28" s="1"/>
  <c r="AB6" i="28" s="1"/>
  <c r="AC6" i="28" s="1"/>
  <c r="AD6" i="28" s="1"/>
  <c r="AE6" i="28" s="1"/>
  <c r="AF6" i="28" s="1"/>
  <c r="B6" i="28"/>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D24" i="28"/>
  <c r="D28" i="28"/>
  <c r="E5" i="28"/>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Z15" i="26" s="1"/>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AC14"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R15" i="26" s="1"/>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H14" i="26" s="1"/>
  <c r="D6" i="26"/>
  <c r="G10" i="26"/>
  <c r="G14" i="26" s="1"/>
  <c r="C6" i="26"/>
  <c r="AB7" i="26"/>
  <c r="R7" i="26"/>
  <c r="M10" i="26"/>
  <c r="M14" i="26" s="1"/>
  <c r="I6" i="26"/>
  <c r="K10" i="26"/>
  <c r="G6" i="26"/>
  <c r="J10" i="26"/>
  <c r="J15" i="26" s="1"/>
  <c r="F11" i="26"/>
  <c r="F15" i="26" s="1"/>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T7" i="26"/>
  <c r="J7" i="26"/>
  <c r="E10" i="26"/>
  <c r="E14" i="26" s="1"/>
  <c r="V11" i="26"/>
  <c r="V15" i="26" s="1"/>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D14" i="26" s="1"/>
  <c r="X6" i="26"/>
  <c r="Y10" i="26"/>
  <c r="P6" i="26"/>
  <c r="T10" i="26"/>
  <c r="AB10" i="26"/>
  <c r="AB15" i="26" s="1"/>
  <c r="H6" i="26"/>
  <c r="L10" i="26"/>
  <c r="J14" i="26"/>
  <c r="AA15" i="26"/>
  <c r="AC15" i="26"/>
  <c r="W15"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AE15" i="26" l="1"/>
  <c r="X15" i="26"/>
  <c r="Z14" i="26"/>
  <c r="I14" i="26"/>
  <c r="N15" i="26"/>
  <c r="T14" i="26"/>
  <c r="D12" i="28"/>
  <c r="D31" i="28"/>
  <c r="B31" i="28" s="1"/>
  <c r="D27" i="28"/>
  <c r="D30" i="28"/>
  <c r="D26" i="28"/>
  <c r="D22" i="28"/>
  <c r="D33" i="28"/>
  <c r="B33" i="28" s="1"/>
  <c r="D25" i="28"/>
  <c r="B25" i="28" s="1"/>
  <c r="D29" i="28"/>
  <c r="D17" i="28"/>
  <c r="D9" i="3" s="1"/>
  <c r="L15" i="26"/>
  <c r="AD15" i="26"/>
  <c r="S15" i="26"/>
  <c r="D21" i="28"/>
  <c r="D32" i="28"/>
  <c r="D20" i="3"/>
  <c r="C28" i="28"/>
  <c r="B28" i="28"/>
  <c r="D25" i="3"/>
  <c r="Y15" i="26"/>
  <c r="D4" i="3"/>
  <c r="B12" i="28"/>
  <c r="C12" i="28"/>
  <c r="D17" i="3"/>
  <c r="D22" i="3"/>
  <c r="B30" i="28"/>
  <c r="C30" i="28"/>
  <c r="O14" i="26"/>
  <c r="D19" i="3"/>
  <c r="B27" i="28"/>
  <c r="C27" i="28"/>
  <c r="D14" i="3"/>
  <c r="C22" i="28"/>
  <c r="B22" i="28"/>
  <c r="D23" i="3"/>
  <c r="C15" i="26"/>
  <c r="D24" i="3"/>
  <c r="C32" i="28"/>
  <c r="C24" i="3" s="1"/>
  <c r="B32" i="28"/>
  <c r="B24" i="3" s="1"/>
  <c r="K14" i="26"/>
  <c r="D21" i="3"/>
  <c r="B29" i="28"/>
  <c r="C29" i="28"/>
  <c r="D16" i="3"/>
  <c r="B24" i="28"/>
  <c r="C24" i="28"/>
  <c r="D18" i="3"/>
  <c r="B26" i="28"/>
  <c r="C26" i="28"/>
  <c r="D13" i="3"/>
  <c r="B21" i="28"/>
  <c r="C21" i="28"/>
  <c r="E12" i="28"/>
  <c r="E4" i="3" s="1"/>
  <c r="E24" i="28"/>
  <c r="E16" i="3" s="1"/>
  <c r="E28" i="28"/>
  <c r="E20" i="3" s="1"/>
  <c r="E32" i="28"/>
  <c r="E24" i="3" s="1"/>
  <c r="E21" i="28"/>
  <c r="E13" i="3" s="1"/>
  <c r="E25" i="28"/>
  <c r="E17" i="3" s="1"/>
  <c r="E29" i="28"/>
  <c r="E21" i="3" s="1"/>
  <c r="E33" i="28"/>
  <c r="E25" i="3" s="1"/>
  <c r="E22" i="28"/>
  <c r="E14" i="3" s="1"/>
  <c r="E26" i="28"/>
  <c r="E18" i="3" s="1"/>
  <c r="E30" i="28"/>
  <c r="E22" i="3" s="1"/>
  <c r="E17" i="28"/>
  <c r="E9" i="3" s="1"/>
  <c r="E27" i="28"/>
  <c r="E19" i="3" s="1"/>
  <c r="E31" i="28"/>
  <c r="E23" i="3" s="1"/>
  <c r="F5" i="28"/>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AF14"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C17" i="28" l="1"/>
  <c r="B17" i="28"/>
  <c r="C33" i="28"/>
  <c r="C31" i="28"/>
  <c r="C25" i="28"/>
  <c r="AG11" i="26"/>
  <c r="AH11" i="26" s="1"/>
  <c r="B4" i="3"/>
  <c r="C4" i="3"/>
  <c r="F12" i="28"/>
  <c r="F17" i="28"/>
  <c r="F9" i="3" s="1"/>
  <c r="F27" i="28"/>
  <c r="F19" i="3" s="1"/>
  <c r="F31" i="28"/>
  <c r="F23" i="3" s="1"/>
  <c r="F24" i="28"/>
  <c r="F16" i="3" s="1"/>
  <c r="F28" i="28"/>
  <c r="F20" i="3" s="1"/>
  <c r="F32" i="28"/>
  <c r="F24" i="3" s="1"/>
  <c r="F21" i="28"/>
  <c r="F13" i="3" s="1"/>
  <c r="F25" i="28"/>
  <c r="F17" i="3" s="1"/>
  <c r="F29" i="28"/>
  <c r="F21" i="3" s="1"/>
  <c r="F33" i="28"/>
  <c r="F25" i="3" s="1"/>
  <c r="F22" i="28"/>
  <c r="F14" i="3" s="1"/>
  <c r="F26" i="28"/>
  <c r="F18" i="3" s="1"/>
  <c r="F30" i="28"/>
  <c r="F22" i="3" s="1"/>
  <c r="B9" i="3"/>
  <c r="C9" i="3"/>
  <c r="B25" i="3"/>
  <c r="C25" i="3"/>
  <c r="B21" i="3"/>
  <c r="C21" i="3"/>
  <c r="B18" i="3"/>
  <c r="C18" i="3"/>
  <c r="G5" i="28"/>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AG14" i="26" l="1"/>
  <c r="AG15" i="26"/>
  <c r="C33" i="23"/>
  <c r="D33" i="23" s="1"/>
  <c r="B85" i="28"/>
  <c r="G17" i="28"/>
  <c r="G9" i="3" s="1"/>
  <c r="G27" i="28"/>
  <c r="G19" i="3" s="1"/>
  <c r="G31" i="28"/>
  <c r="G23" i="3" s="1"/>
  <c r="G24" i="28"/>
  <c r="G16" i="3" s="1"/>
  <c r="G28" i="28"/>
  <c r="G20" i="3" s="1"/>
  <c r="G32" i="28"/>
  <c r="G24" i="3" s="1"/>
  <c r="G21" i="28"/>
  <c r="G13" i="3" s="1"/>
  <c r="G25" i="28"/>
  <c r="G17" i="3" s="1"/>
  <c r="G29" i="28"/>
  <c r="G21" i="3" s="1"/>
  <c r="G33" i="28"/>
  <c r="G12" i="28"/>
  <c r="G4" i="3" s="1"/>
  <c r="G22" i="28"/>
  <c r="G14" i="3" s="1"/>
  <c r="G26" i="28"/>
  <c r="G18" i="3" s="1"/>
  <c r="G30" i="28"/>
  <c r="G22" i="3" s="1"/>
  <c r="B22" i="3"/>
  <c r="C22" i="3"/>
  <c r="F4" i="3"/>
  <c r="B13" i="3"/>
  <c r="C13" i="3"/>
  <c r="B16" i="3"/>
  <c r="C16" i="3"/>
  <c r="B19" i="3"/>
  <c r="C19" i="3"/>
  <c r="H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C30" i="23" l="1"/>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H12" i="28"/>
  <c r="H4" i="3" s="1"/>
  <c r="H17" i="28"/>
  <c r="H9" i="3" s="1"/>
  <c r="H22" i="28"/>
  <c r="H14" i="3" s="1"/>
  <c r="H26" i="28"/>
  <c r="H18" i="3" s="1"/>
  <c r="H30" i="28"/>
  <c r="H22" i="3" s="1"/>
  <c r="H27" i="28"/>
  <c r="H19" i="3" s="1"/>
  <c r="H31" i="28"/>
  <c r="H23" i="3" s="1"/>
  <c r="H24" i="28"/>
  <c r="H16" i="3" s="1"/>
  <c r="H28" i="28"/>
  <c r="H20" i="3" s="1"/>
  <c r="H32" i="28"/>
  <c r="H24" i="3" s="1"/>
  <c r="H21" i="28"/>
  <c r="H13" i="3" s="1"/>
  <c r="H25" i="28"/>
  <c r="H17" i="3" s="1"/>
  <c r="H29" i="28"/>
  <c r="H21" i="3" s="1"/>
  <c r="H33" i="28"/>
  <c r="H25" i="3" s="1"/>
  <c r="G25" i="3"/>
  <c r="I5"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C41" i="28" l="1"/>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I10" i="28" s="1"/>
  <c r="I2" i="3" s="1"/>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12" i="28"/>
  <c r="I4" i="3" s="1"/>
  <c r="I16" i="28"/>
  <c r="I8" i="3" s="1"/>
  <c r="I17" i="28"/>
  <c r="I9" i="3" s="1"/>
  <c r="I18" i="28"/>
  <c r="I10" i="3" s="1"/>
  <c r="I22" i="28"/>
  <c r="I14" i="3" s="1"/>
  <c r="I26" i="28"/>
  <c r="I18" i="3" s="1"/>
  <c r="I30" i="28"/>
  <c r="I22" i="3" s="1"/>
  <c r="I14" i="28"/>
  <c r="I6" i="3" s="1"/>
  <c r="I19" i="28"/>
  <c r="I11" i="3" s="1"/>
  <c r="I27" i="28"/>
  <c r="I19" i="3" s="1"/>
  <c r="I31" i="28"/>
  <c r="I23" i="3" s="1"/>
  <c r="I11" i="28"/>
  <c r="I3" i="3" s="1"/>
  <c r="I13" i="28"/>
  <c r="I5" i="3" s="1"/>
  <c r="I20" i="28"/>
  <c r="I12" i="3" s="1"/>
  <c r="I24" i="28"/>
  <c r="I16" i="3" s="1"/>
  <c r="I28" i="28"/>
  <c r="I20" i="3" s="1"/>
  <c r="I32" i="28"/>
  <c r="I15" i="28"/>
  <c r="I7" i="3" s="1"/>
  <c r="I21" i="28"/>
  <c r="I13" i="3" s="1"/>
  <c r="I25" i="28"/>
  <c r="I17" i="3" s="1"/>
  <c r="I29" i="28"/>
  <c r="I21" i="3" s="1"/>
  <c r="I33" i="28"/>
  <c r="I25"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50" i="28" l="1"/>
  <c r="C19" i="28"/>
  <c r="C11" i="3" s="1"/>
  <c r="B19" i="28"/>
  <c r="B11" i="3" s="1"/>
  <c r="E16" i="23"/>
  <c r="P893" i="22" s="1"/>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G922" i="22" s="1"/>
  <c r="E13" i="23"/>
  <c r="E47" i="23"/>
  <c r="E9" i="23"/>
  <c r="G2" i="3"/>
  <c r="E40" i="23"/>
  <c r="E2" i="3"/>
  <c r="C50" i="28"/>
  <c r="D18" i="28"/>
  <c r="F2" i="3"/>
  <c r="F35" i="28"/>
  <c r="B10" i="28"/>
  <c r="B2" i="3" s="1"/>
  <c r="C10" i="28"/>
  <c r="C2" i="3" s="1"/>
  <c r="D2" i="3"/>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35" i="28"/>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R1039" i="22" s="1"/>
  <c r="E4" i="23"/>
  <c r="E29" i="23"/>
  <c r="E8" i="23"/>
  <c r="E28" i="23"/>
  <c r="E21" i="23"/>
  <c r="E23" i="23"/>
  <c r="E43" i="23"/>
  <c r="E48" i="23"/>
  <c r="E52" i="23"/>
  <c r="E3" i="23"/>
  <c r="E42" i="23"/>
  <c r="E14" i="23"/>
  <c r="E11" i="23"/>
  <c r="E45" i="23"/>
  <c r="E44" i="23"/>
  <c r="E34" i="23"/>
  <c r="E37" i="23"/>
  <c r="E39" i="23"/>
  <c r="E30" i="23"/>
  <c r="E36" i="23"/>
  <c r="E17" i="23"/>
  <c r="E19" i="23"/>
  <c r="E38" i="23"/>
  <c r="E53" i="23"/>
  <c r="E46" i="23"/>
  <c r="E32" i="23"/>
  <c r="E15" i="23"/>
  <c r="E33" i="23"/>
  <c r="E35" i="23"/>
  <c r="E25" i="23"/>
  <c r="E41" i="23"/>
  <c r="E50" i="23"/>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J923" i="22"/>
  <c r="O922" i="22"/>
  <c r="I920" i="22"/>
  <c r="K918" i="22"/>
  <c r="P917" i="22"/>
  <c r="J915" i="22"/>
  <c r="L913" i="22"/>
  <c r="Q912" i="22"/>
  <c r="K910" i="22"/>
  <c r="Q923" i="22"/>
  <c r="I923" i="22"/>
  <c r="P920" i="22"/>
  <c r="R918" i="22"/>
  <c r="J918" i="22"/>
  <c r="Q915" i="22"/>
  <c r="F914" i="22"/>
  <c r="K913" i="22"/>
  <c r="R910" i="22"/>
  <c r="G909" i="22"/>
  <c r="P923" i="22"/>
  <c r="J921" i="22"/>
  <c r="L919" i="22"/>
  <c r="Q918" i="22"/>
  <c r="K916" i="22"/>
  <c r="M914" i="22"/>
  <c r="R913" i="22"/>
  <c r="L911" i="22"/>
  <c r="N909" i="22"/>
  <c r="F909" i="22"/>
  <c r="Q921" i="22"/>
  <c r="F920" i="22"/>
  <c r="K919" i="22"/>
  <c r="R916" i="22"/>
  <c r="G915" i="22"/>
  <c r="L914" i="22"/>
  <c r="F912" i="22"/>
  <c r="H910" i="22"/>
  <c r="M909" i="22"/>
  <c r="P921" i="22"/>
  <c r="R919" i="22"/>
  <c r="J919" i="22"/>
  <c r="Q916" i="22"/>
  <c r="F915" i="22"/>
  <c r="K914" i="22"/>
  <c r="R911" i="22"/>
  <c r="G910" i="22"/>
  <c r="L909" i="22"/>
  <c r="O921" i="22"/>
  <c r="Q919" i="22"/>
  <c r="I919" i="22"/>
  <c r="P916" i="22"/>
  <c r="R914" i="22"/>
  <c r="J914" i="22"/>
  <c r="Q911" i="22"/>
  <c r="F910" i="22"/>
  <c r="K909" i="22"/>
  <c r="N921" i="22"/>
  <c r="P919" i="22"/>
  <c r="H919" i="22"/>
  <c r="O916" i="22"/>
  <c r="Q914" i="22"/>
  <c r="I914" i="22"/>
  <c r="P911" i="22"/>
  <c r="R909" i="22"/>
  <c r="J909" i="22"/>
  <c r="M921" i="22"/>
  <c r="O919" i="22"/>
  <c r="G919" i="22"/>
  <c r="N916" i="22"/>
  <c r="P914" i="22"/>
  <c r="H914" i="22"/>
  <c r="O911" i="22"/>
  <c r="Q909" i="22"/>
  <c r="I909" i="22"/>
  <c r="R891" i="22"/>
  <c r="G890" i="22"/>
  <c r="L889" i="22"/>
  <c r="F887" i="22"/>
  <c r="H885" i="22"/>
  <c r="M884" i="22"/>
  <c r="G882" i="22"/>
  <c r="I880" i="22"/>
  <c r="N879" i="22"/>
  <c r="L892" i="22"/>
  <c r="N890" i="22"/>
  <c r="F890" i="22"/>
  <c r="M887" i="22"/>
  <c r="O885" i="22"/>
  <c r="G885" i="22"/>
  <c r="N882" i="22"/>
  <c r="P880" i="22"/>
  <c r="H880" i="22"/>
  <c r="K892" i="22"/>
  <c r="M890" i="22"/>
  <c r="R889" i="22"/>
  <c r="L887" i="22"/>
  <c r="N885" i="22"/>
  <c r="F885" i="22"/>
  <c r="M882" i="22"/>
  <c r="O880" i="22"/>
  <c r="G880" i="22"/>
  <c r="J892" i="22"/>
  <c r="L890" i="22"/>
  <c r="Q889" i="22"/>
  <c r="K887" i="22"/>
  <c r="M885" i="22"/>
  <c r="R884" i="22"/>
  <c r="L882" i="22"/>
  <c r="N880" i="22"/>
  <c r="F880" i="22"/>
  <c r="I892" i="22"/>
  <c r="K890" i="22"/>
  <c r="P889" i="22"/>
  <c r="J887" i="22"/>
  <c r="L885" i="22"/>
  <c r="Q884" i="22"/>
  <c r="K882" i="22"/>
  <c r="M880" i="22"/>
  <c r="R879" i="22"/>
  <c r="H892" i="22"/>
  <c r="J890" i="22"/>
  <c r="O889" i="22"/>
  <c r="I887" i="22"/>
  <c r="K885" i="22"/>
  <c r="P884" i="22"/>
  <c r="J882" i="22"/>
  <c r="L880" i="22"/>
  <c r="Q879" i="22"/>
  <c r="O892" i="22"/>
  <c r="Q890" i="22"/>
  <c r="I890" i="22"/>
  <c r="P887" i="22"/>
  <c r="R885" i="22"/>
  <c r="J885" i="22"/>
  <c r="L883" i="22"/>
  <c r="Q882" i="22"/>
  <c r="F881" i="22"/>
  <c r="K880" i="22"/>
  <c r="Q893" i="22"/>
  <c r="I893" i="22"/>
  <c r="K891" i="22"/>
  <c r="P890" i="22"/>
  <c r="R888" i="22"/>
  <c r="J888" i="22"/>
  <c r="L886" i="22"/>
  <c r="Q885" i="22"/>
  <c r="F884" i="22"/>
  <c r="K883" i="22"/>
  <c r="M881" i="22"/>
  <c r="R880" i="22"/>
  <c r="G879" i="22"/>
  <c r="R863" i="22"/>
  <c r="J863" i="22"/>
  <c r="O862" i="22"/>
  <c r="G862" i="22"/>
  <c r="L861" i="22"/>
  <c r="Q860" i="22"/>
  <c r="I860" i="22"/>
  <c r="N859" i="22"/>
  <c r="F859" i="22"/>
  <c r="K858" i="22"/>
  <c r="P857" i="22"/>
  <c r="H857" i="22"/>
  <c r="M856" i="22"/>
  <c r="R855" i="22"/>
  <c r="J855" i="22"/>
  <c r="O854" i="22"/>
  <c r="G854" i="22"/>
  <c r="L853" i="22"/>
  <c r="Q852" i="22"/>
  <c r="I852" i="22"/>
  <c r="N851" i="22"/>
  <c r="F851" i="22"/>
  <c r="K850" i="22"/>
  <c r="P849" i="22"/>
  <c r="H849" i="22"/>
  <c r="Q863" i="22"/>
  <c r="I863" i="22"/>
  <c r="N862" i="22"/>
  <c r="F862" i="22"/>
  <c r="K861" i="22"/>
  <c r="P860" i="22"/>
  <c r="H860" i="22"/>
  <c r="M859" i="22"/>
  <c r="R858" i="22"/>
  <c r="J858" i="22"/>
  <c r="O857" i="22"/>
  <c r="G857" i="22"/>
  <c r="L856" i="22"/>
  <c r="Q855" i="22"/>
  <c r="I855" i="22"/>
  <c r="N854" i="22"/>
  <c r="F854" i="22"/>
  <c r="K853" i="22"/>
  <c r="P852" i="22"/>
  <c r="H852" i="22"/>
  <c r="M851" i="22"/>
  <c r="R850" i="22"/>
  <c r="J850" i="22"/>
  <c r="O849" i="22"/>
  <c r="G849" i="22"/>
  <c r="P863" i="22"/>
  <c r="H863" i="22"/>
  <c r="M862" i="22"/>
  <c r="R861" i="22"/>
  <c r="J861" i="22"/>
  <c r="O860" i="22"/>
  <c r="G860" i="22"/>
  <c r="L859" i="22"/>
  <c r="Q858" i="22"/>
  <c r="I858" i="22"/>
  <c r="N857" i="22"/>
  <c r="F857" i="22"/>
  <c r="K856" i="22"/>
  <c r="P855" i="22"/>
  <c r="H855" i="22"/>
  <c r="M854" i="22"/>
  <c r="R853" i="22"/>
  <c r="J853" i="22"/>
  <c r="O852" i="22"/>
  <c r="G852" i="22"/>
  <c r="L851" i="22"/>
  <c r="Q850" i="22"/>
  <c r="I850" i="22"/>
  <c r="N849" i="22"/>
  <c r="F849" i="22"/>
  <c r="O863" i="22"/>
  <c r="G863" i="22"/>
  <c r="L862" i="22"/>
  <c r="Q861" i="22"/>
  <c r="I861" i="22"/>
  <c r="N860" i="22"/>
  <c r="F860" i="22"/>
  <c r="K859" i="22"/>
  <c r="P858" i="22"/>
  <c r="H858" i="22"/>
  <c r="M857" i="22"/>
  <c r="R856" i="22"/>
  <c r="J856" i="22"/>
  <c r="O855" i="22"/>
  <c r="G855" i="22"/>
  <c r="L854" i="22"/>
  <c r="Q853" i="22"/>
  <c r="I853" i="22"/>
  <c r="N852" i="22"/>
  <c r="F852" i="22"/>
  <c r="K851" i="22"/>
  <c r="P850" i="22"/>
  <c r="H850" i="22"/>
  <c r="M849" i="22"/>
  <c r="N863" i="22"/>
  <c r="F863" i="22"/>
  <c r="K862" i="22"/>
  <c r="P861" i="22"/>
  <c r="H861" i="22"/>
  <c r="M860" i="22"/>
  <c r="R859" i="22"/>
  <c r="J859" i="22"/>
  <c r="O858" i="22"/>
  <c r="G858" i="22"/>
  <c r="L857" i="22"/>
  <c r="Q856" i="22"/>
  <c r="I856" i="22"/>
  <c r="N855" i="22"/>
  <c r="F855" i="22"/>
  <c r="K854" i="22"/>
  <c r="P853" i="22"/>
  <c r="H853" i="22"/>
  <c r="M852" i="22"/>
  <c r="R851" i="22"/>
  <c r="J851" i="22"/>
  <c r="O850" i="22"/>
  <c r="G850" i="22"/>
  <c r="L849" i="22"/>
  <c r="M863" i="22"/>
  <c r="R862" i="22"/>
  <c r="J862" i="22"/>
  <c r="O861" i="22"/>
  <c r="G861" i="22"/>
  <c r="L860" i="22"/>
  <c r="Q859" i="22"/>
  <c r="I859" i="22"/>
  <c r="N858" i="22"/>
  <c r="F858" i="22"/>
  <c r="K857" i="22"/>
  <c r="P856" i="22"/>
  <c r="H856" i="22"/>
  <c r="M855" i="22"/>
  <c r="R854" i="22"/>
  <c r="J854" i="22"/>
  <c r="O853" i="22"/>
  <c r="G853" i="22"/>
  <c r="L852" i="22"/>
  <c r="Q851" i="22"/>
  <c r="I851" i="22"/>
  <c r="N850" i="22"/>
  <c r="F850" i="22"/>
  <c r="K849" i="22"/>
  <c r="L863" i="22"/>
  <c r="Q862" i="22"/>
  <c r="I862" i="22"/>
  <c r="N861" i="22"/>
  <c r="F861" i="22"/>
  <c r="K860" i="22"/>
  <c r="P859" i="22"/>
  <c r="H859" i="22"/>
  <c r="M858" i="22"/>
  <c r="R857" i="22"/>
  <c r="J857" i="22"/>
  <c r="O856" i="22"/>
  <c r="G856" i="22"/>
  <c r="L855" i="22"/>
  <c r="Q854" i="22"/>
  <c r="I854" i="22"/>
  <c r="N853" i="22"/>
  <c r="F853" i="22"/>
  <c r="K852" i="22"/>
  <c r="P851" i="22"/>
  <c r="H851" i="22"/>
  <c r="M850" i="22"/>
  <c r="R849" i="22"/>
  <c r="J849" i="22"/>
  <c r="K863" i="22"/>
  <c r="P862" i="22"/>
  <c r="H862" i="22"/>
  <c r="M861" i="22"/>
  <c r="R860" i="22"/>
  <c r="J860" i="22"/>
  <c r="O859" i="22"/>
  <c r="G859" i="22"/>
  <c r="L858" i="22"/>
  <c r="Q857" i="22"/>
  <c r="I857" i="22"/>
  <c r="N856" i="22"/>
  <c r="F856" i="22"/>
  <c r="K855" i="22"/>
  <c r="P854" i="22"/>
  <c r="H854" i="22"/>
  <c r="M853" i="22"/>
  <c r="R852" i="22"/>
  <c r="J852" i="22"/>
  <c r="O851" i="22"/>
  <c r="G851" i="22"/>
  <c r="L850" i="22"/>
  <c r="Q849" i="22"/>
  <c r="I849" i="22"/>
  <c r="K1358" i="22"/>
  <c r="P1357" i="22"/>
  <c r="H1357" i="22"/>
  <c r="M1356" i="22"/>
  <c r="R1355" i="22"/>
  <c r="J1355" i="22"/>
  <c r="O1354" i="22"/>
  <c r="G1354" i="22"/>
  <c r="L1353" i="22"/>
  <c r="Q1352" i="22"/>
  <c r="I1352" i="22"/>
  <c r="N1351" i="22"/>
  <c r="F1351" i="22"/>
  <c r="K1350" i="22"/>
  <c r="P1349" i="22"/>
  <c r="H1349" i="22"/>
  <c r="M1348" i="22"/>
  <c r="R1347" i="22"/>
  <c r="J1347" i="22"/>
  <c r="O1346" i="22"/>
  <c r="G1346" i="22"/>
  <c r="L1345" i="22"/>
  <c r="Q1344" i="22"/>
  <c r="I1344" i="22"/>
  <c r="R1358" i="22"/>
  <c r="J1358" i="22"/>
  <c r="O1357" i="22"/>
  <c r="G1357" i="22"/>
  <c r="L1356" i="22"/>
  <c r="Q1355" i="22"/>
  <c r="I1355" i="22"/>
  <c r="N1354" i="22"/>
  <c r="F1354" i="22"/>
  <c r="K1353" i="22"/>
  <c r="P1352" i="22"/>
  <c r="H1352" i="22"/>
  <c r="M1351" i="22"/>
  <c r="R1350" i="22"/>
  <c r="J1350" i="22"/>
  <c r="O1349" i="22"/>
  <c r="G1349" i="22"/>
  <c r="L1348" i="22"/>
  <c r="Q1347" i="22"/>
  <c r="I1347" i="22"/>
  <c r="N1346" i="22"/>
  <c r="F1346" i="22"/>
  <c r="K1345" i="22"/>
  <c r="P1344" i="22"/>
  <c r="H1344" i="22"/>
  <c r="Q1358" i="22"/>
  <c r="I1358" i="22"/>
  <c r="N1357" i="22"/>
  <c r="F1357" i="22"/>
  <c r="K1356" i="22"/>
  <c r="P1355" i="22"/>
  <c r="H1355" i="22"/>
  <c r="M1354" i="22"/>
  <c r="R1353" i="22"/>
  <c r="J1353" i="22"/>
  <c r="O1352" i="22"/>
  <c r="G1352" i="22"/>
  <c r="L1351" i="22"/>
  <c r="Q1350" i="22"/>
  <c r="I1350" i="22"/>
  <c r="N1349" i="22"/>
  <c r="F1349" i="22"/>
  <c r="K1348" i="22"/>
  <c r="P1347" i="22"/>
  <c r="H1347" i="22"/>
  <c r="M1346" i="22"/>
  <c r="R1345" i="22"/>
  <c r="J1345" i="22"/>
  <c r="O1344" i="22"/>
  <c r="G1344" i="22"/>
  <c r="P1358" i="22"/>
  <c r="H1358" i="22"/>
  <c r="M1357" i="22"/>
  <c r="R1356" i="22"/>
  <c r="J1356" i="22"/>
  <c r="O1355" i="22"/>
  <c r="G1355" i="22"/>
  <c r="L1354" i="22"/>
  <c r="Q1353" i="22"/>
  <c r="I1353" i="22"/>
  <c r="N1352" i="22"/>
  <c r="F1352" i="22"/>
  <c r="K1351" i="22"/>
  <c r="P1350" i="22"/>
  <c r="H1350" i="22"/>
  <c r="M1349" i="22"/>
  <c r="R1348" i="22"/>
  <c r="J1348" i="22"/>
  <c r="O1347" i="22"/>
  <c r="G1347" i="22"/>
  <c r="L1346" i="22"/>
  <c r="Q1345" i="22"/>
  <c r="I1345" i="22"/>
  <c r="N1344" i="22"/>
  <c r="F1344" i="22"/>
  <c r="O1358" i="22"/>
  <c r="G1358" i="22"/>
  <c r="L1357" i="22"/>
  <c r="Q1356" i="22"/>
  <c r="I1356" i="22"/>
  <c r="N1355" i="22"/>
  <c r="F1355" i="22"/>
  <c r="K1354" i="22"/>
  <c r="P1353" i="22"/>
  <c r="H1353" i="22"/>
  <c r="M1352" i="22"/>
  <c r="R1351" i="22"/>
  <c r="J1351" i="22"/>
  <c r="O1350" i="22"/>
  <c r="G1350" i="22"/>
  <c r="L1349" i="22"/>
  <c r="Q1348" i="22"/>
  <c r="I1348" i="22"/>
  <c r="N1347" i="22"/>
  <c r="F1347" i="22"/>
  <c r="K1346" i="22"/>
  <c r="P1345" i="22"/>
  <c r="H1345" i="22"/>
  <c r="M1344" i="22"/>
  <c r="M1358" i="22"/>
  <c r="R1357" i="22"/>
  <c r="J1357" i="22"/>
  <c r="O1356" i="22"/>
  <c r="G1356" i="22"/>
  <c r="L1355" i="22"/>
  <c r="Q1354" i="22"/>
  <c r="I1354" i="22"/>
  <c r="N1353" i="22"/>
  <c r="F1353" i="22"/>
  <c r="K1352" i="22"/>
  <c r="P1351" i="22"/>
  <c r="H1351" i="22"/>
  <c r="M1350" i="22"/>
  <c r="R1349" i="22"/>
  <c r="J1349" i="22"/>
  <c r="O1348" i="22"/>
  <c r="G1348" i="22"/>
  <c r="L1347" i="22"/>
  <c r="Q1346" i="22"/>
  <c r="I1346" i="22"/>
  <c r="N1345" i="22"/>
  <c r="F1345" i="22"/>
  <c r="K1344" i="22"/>
  <c r="L1358" i="22"/>
  <c r="Q1357" i="22"/>
  <c r="I1357" i="22"/>
  <c r="N1356" i="22"/>
  <c r="F1356" i="22"/>
  <c r="K1355" i="22"/>
  <c r="P1354" i="22"/>
  <c r="H1354" i="22"/>
  <c r="M1353" i="22"/>
  <c r="R1352" i="22"/>
  <c r="J1352" i="22"/>
  <c r="O1351" i="22"/>
  <c r="G1351" i="22"/>
  <c r="L1350" i="22"/>
  <c r="Q1349" i="22"/>
  <c r="I1349" i="22"/>
  <c r="N1348" i="22"/>
  <c r="F1348" i="22"/>
  <c r="K1347" i="22"/>
  <c r="P1346" i="22"/>
  <c r="H1346" i="22"/>
  <c r="M1345" i="22"/>
  <c r="R1344" i="22"/>
  <c r="J1344" i="22"/>
  <c r="M1355" i="22"/>
  <c r="N1350" i="22"/>
  <c r="O1345" i="22"/>
  <c r="R1354" i="22"/>
  <c r="F1350" i="22"/>
  <c r="G1345" i="22"/>
  <c r="J1354" i="22"/>
  <c r="K1349" i="22"/>
  <c r="L1344" i="22"/>
  <c r="N1358" i="22"/>
  <c r="O1353" i="22"/>
  <c r="P1348" i="22"/>
  <c r="F1358" i="22"/>
  <c r="G1353" i="22"/>
  <c r="H1348" i="22"/>
  <c r="P1356" i="22"/>
  <c r="Q1351" i="22"/>
  <c r="R1346" i="22"/>
  <c r="H1356" i="22"/>
  <c r="I1351" i="22"/>
  <c r="J1346" i="22"/>
  <c r="L1352" i="22"/>
  <c r="M1347" i="22"/>
  <c r="K1357" i="22"/>
  <c r="O814" i="22"/>
  <c r="K810" i="22"/>
  <c r="P809" i="22"/>
  <c r="J807" i="22"/>
  <c r="Q815" i="22"/>
  <c r="P812" i="22"/>
  <c r="R810" i="22"/>
  <c r="J810" i="22"/>
  <c r="I818" i="22"/>
  <c r="P815" i="22"/>
  <c r="J813" i="22"/>
  <c r="L811" i="22"/>
  <c r="R805" i="22"/>
  <c r="R816" i="22"/>
  <c r="J816" i="22"/>
  <c r="Q813" i="22"/>
  <c r="G807" i="22"/>
  <c r="F804" i="22"/>
  <c r="L817" i="22"/>
  <c r="Q816" i="22"/>
  <c r="L809" i="22"/>
  <c r="F807" i="22"/>
  <c r="M804" i="22"/>
  <c r="J817" i="22"/>
  <c r="P811" i="22"/>
  <c r="L807" i="22"/>
  <c r="Q806" i="22"/>
  <c r="K804" i="22"/>
  <c r="J812" i="22"/>
  <c r="I809" i="22"/>
  <c r="K807" i="22"/>
  <c r="P806" i="22"/>
  <c r="L812" i="22"/>
  <c r="R806" i="22"/>
  <c r="J806" i="22"/>
  <c r="R814" i="22"/>
  <c r="N771" i="22"/>
  <c r="J767" i="22"/>
  <c r="O766" i="22"/>
  <c r="I764" i="22"/>
  <c r="I767" i="22"/>
  <c r="P764" i="22"/>
  <c r="H764" i="22"/>
  <c r="J762" i="22"/>
  <c r="O772" i="22"/>
  <c r="I770" i="22"/>
  <c r="N769" i="22"/>
  <c r="P767" i="22"/>
  <c r="H767" i="22"/>
  <c r="J765" i="22"/>
  <c r="I773" i="22"/>
  <c r="P770" i="22"/>
  <c r="H770" i="22"/>
  <c r="R768" i="22"/>
  <c r="J768" i="22"/>
  <c r="O767" i="22"/>
  <c r="I765" i="22"/>
  <c r="H773" i="22"/>
  <c r="M772" i="22"/>
  <c r="O770" i="22"/>
  <c r="G770" i="22"/>
  <c r="Q768" i="22"/>
  <c r="N767" i="22"/>
  <c r="P765" i="22"/>
  <c r="H765" i="22"/>
  <c r="N773" i="22"/>
  <c r="F773" i="22"/>
  <c r="K772" i="22"/>
  <c r="P771" i="22"/>
  <c r="M770" i="22"/>
  <c r="R769" i="22"/>
  <c r="J769" i="22"/>
  <c r="O768" i="22"/>
  <c r="G768" i="22"/>
  <c r="L767" i="22"/>
  <c r="Q766" i="22"/>
  <c r="I766" i="22"/>
  <c r="N765" i="22"/>
  <c r="F765" i="22"/>
  <c r="M773" i="22"/>
  <c r="R772" i="22"/>
  <c r="J772" i="22"/>
  <c r="O771" i="22"/>
  <c r="G771" i="22"/>
  <c r="L770" i="22"/>
  <c r="Q769" i="22"/>
  <c r="I769" i="22"/>
  <c r="N768" i="22"/>
  <c r="F768" i="22"/>
  <c r="K767" i="22"/>
  <c r="P766" i="22"/>
  <c r="H766" i="22"/>
  <c r="M765" i="22"/>
  <c r="R764" i="22"/>
  <c r="K769" i="22"/>
  <c r="L764" i="22"/>
  <c r="N763" i="22"/>
  <c r="Q762" i="22"/>
  <c r="H762" i="22"/>
  <c r="L761" i="22"/>
  <c r="P760" i="22"/>
  <c r="G760" i="22"/>
  <c r="K759" i="22"/>
  <c r="O773" i="22"/>
  <c r="P768" i="22"/>
  <c r="K764" i="22"/>
  <c r="L763" i="22"/>
  <c r="P762" i="22"/>
  <c r="G762" i="22"/>
  <c r="K761" i="22"/>
  <c r="O760" i="22"/>
  <c r="F760" i="22"/>
  <c r="J759" i="22"/>
  <c r="G773" i="22"/>
  <c r="H768" i="22"/>
  <c r="J764" i="22"/>
  <c r="K763" i="22"/>
  <c r="O762" i="22"/>
  <c r="F762" i="22"/>
  <c r="J761" i="22"/>
  <c r="N760" i="22"/>
  <c r="R759" i="22"/>
  <c r="H759" i="22"/>
  <c r="Q763" i="22"/>
  <c r="P761" i="22"/>
  <c r="N759" i="22"/>
  <c r="L772" i="22"/>
  <c r="M767" i="22"/>
  <c r="F764" i="22"/>
  <c r="J763" i="22"/>
  <c r="N762" i="22"/>
  <c r="R761" i="22"/>
  <c r="I761" i="22"/>
  <c r="M760" i="22"/>
  <c r="P759" i="22"/>
  <c r="G759" i="22"/>
  <c r="I771" i="22"/>
  <c r="H763" i="22"/>
  <c r="F761" i="22"/>
  <c r="Q771" i="22"/>
  <c r="R766" i="22"/>
  <c r="R763" i="22"/>
  <c r="I763" i="22"/>
  <c r="M762" i="22"/>
  <c r="Q761" i="22"/>
  <c r="H761" i="22"/>
  <c r="K760" i="22"/>
  <c r="O759" i="22"/>
  <c r="F759" i="22"/>
  <c r="J766" i="22"/>
  <c r="L762" i="22"/>
  <c r="J760" i="22"/>
  <c r="N770" i="22"/>
  <c r="O765" i="22"/>
  <c r="P763" i="22"/>
  <c r="G763" i="22"/>
  <c r="K762" i="22"/>
  <c r="N761" i="22"/>
  <c r="R760" i="22"/>
  <c r="I760" i="22"/>
  <c r="M759" i="22"/>
  <c r="F770" i="22"/>
  <c r="G765" i="22"/>
  <c r="O763" i="22"/>
  <c r="F763" i="22"/>
  <c r="I762" i="22"/>
  <c r="M761" i="22"/>
  <c r="Q760" i="22"/>
  <c r="H760" i="22"/>
  <c r="L759"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Q743" i="22"/>
  <c r="I743" i="22"/>
  <c r="N742" i="22"/>
  <c r="F742" i="22"/>
  <c r="K741" i="22"/>
  <c r="P740" i="22"/>
  <c r="H740" i="22"/>
  <c r="M739" i="22"/>
  <c r="R738" i="22"/>
  <c r="J738" i="22"/>
  <c r="O737" i="22"/>
  <c r="G737" i="22"/>
  <c r="L736" i="22"/>
  <c r="Q735" i="22"/>
  <c r="I735" i="22"/>
  <c r="N734" i="22"/>
  <c r="F734" i="22"/>
  <c r="K733" i="22"/>
  <c r="P732" i="22"/>
  <c r="H732" i="22"/>
  <c r="M731" i="22"/>
  <c r="R730" i="22"/>
  <c r="J730" i="22"/>
  <c r="O729" i="22"/>
  <c r="G729" i="22"/>
  <c r="H739" i="22"/>
  <c r="N733" i="22"/>
  <c r="R729" i="22"/>
  <c r="P743" i="22"/>
  <c r="H743" i="22"/>
  <c r="M742" i="22"/>
  <c r="R741" i="22"/>
  <c r="J741" i="22"/>
  <c r="O740" i="22"/>
  <c r="G740" i="22"/>
  <c r="L739" i="22"/>
  <c r="Q738" i="22"/>
  <c r="I738" i="22"/>
  <c r="N737" i="22"/>
  <c r="F737" i="22"/>
  <c r="K736" i="22"/>
  <c r="P735" i="22"/>
  <c r="H735" i="22"/>
  <c r="M734" i="22"/>
  <c r="R733" i="22"/>
  <c r="J733" i="22"/>
  <c r="O732" i="22"/>
  <c r="G732" i="22"/>
  <c r="L731" i="22"/>
  <c r="Q730" i="22"/>
  <c r="I730" i="22"/>
  <c r="N729" i="22"/>
  <c r="F729" i="22"/>
  <c r="J737" i="22"/>
  <c r="O743" i="22"/>
  <c r="G743" i="22"/>
  <c r="L742" i="22"/>
  <c r="Q741" i="22"/>
  <c r="I741" i="22"/>
  <c r="N740" i="22"/>
  <c r="F740" i="22"/>
  <c r="K739" i="22"/>
  <c r="P738" i="22"/>
  <c r="H738" i="22"/>
  <c r="M737" i="22"/>
  <c r="R736" i="22"/>
  <c r="J736" i="22"/>
  <c r="O735" i="22"/>
  <c r="G735" i="22"/>
  <c r="L734" i="22"/>
  <c r="Q733" i="22"/>
  <c r="I733" i="22"/>
  <c r="N732" i="22"/>
  <c r="F732" i="22"/>
  <c r="K731" i="22"/>
  <c r="P730" i="22"/>
  <c r="H730" i="22"/>
  <c r="M729" i="22"/>
  <c r="L743" i="22"/>
  <c r="N741" i="22"/>
  <c r="R737" i="22"/>
  <c r="I734" i="22"/>
  <c r="H731" i="22"/>
  <c r="N743" i="22"/>
  <c r="F743" i="22"/>
  <c r="K742" i="22"/>
  <c r="P741" i="22"/>
  <c r="H741" i="22"/>
  <c r="M740" i="22"/>
  <c r="R739" i="22"/>
  <c r="J739" i="22"/>
  <c r="O738" i="22"/>
  <c r="G738" i="22"/>
  <c r="L737" i="22"/>
  <c r="Q736" i="22"/>
  <c r="I736" i="22"/>
  <c r="N735" i="22"/>
  <c r="F735" i="22"/>
  <c r="K734" i="22"/>
  <c r="P733" i="22"/>
  <c r="H733" i="22"/>
  <c r="M732" i="22"/>
  <c r="R731" i="22"/>
  <c r="J731" i="22"/>
  <c r="O730" i="22"/>
  <c r="G730" i="22"/>
  <c r="L729" i="22"/>
  <c r="I742" i="22"/>
  <c r="K740" i="22"/>
  <c r="G736" i="22"/>
  <c r="P731" i="22"/>
  <c r="J729" i="22"/>
  <c r="M743" i="22"/>
  <c r="R742" i="22"/>
  <c r="J742" i="22"/>
  <c r="O741" i="22"/>
  <c r="G741" i="22"/>
  <c r="L740" i="22"/>
  <c r="Q739" i="22"/>
  <c r="I739" i="22"/>
  <c r="N738" i="22"/>
  <c r="F738" i="22"/>
  <c r="K737" i="22"/>
  <c r="P736" i="22"/>
  <c r="H736" i="22"/>
  <c r="M735" i="22"/>
  <c r="R734" i="22"/>
  <c r="J734" i="22"/>
  <c r="O733" i="22"/>
  <c r="G733" i="22"/>
  <c r="L732" i="22"/>
  <c r="Q731" i="22"/>
  <c r="I731" i="22"/>
  <c r="N730" i="22"/>
  <c r="F730" i="22"/>
  <c r="K729" i="22"/>
  <c r="Q742" i="22"/>
  <c r="F741" i="22"/>
  <c r="O736" i="22"/>
  <c r="F733" i="22"/>
  <c r="K743" i="22"/>
  <c r="P742" i="22"/>
  <c r="H742" i="22"/>
  <c r="M741" i="22"/>
  <c r="R740" i="22"/>
  <c r="J740" i="22"/>
  <c r="O739" i="22"/>
  <c r="G739" i="22"/>
  <c r="L738" i="22"/>
  <c r="Q737" i="22"/>
  <c r="I737" i="22"/>
  <c r="N736" i="22"/>
  <c r="F736" i="22"/>
  <c r="K735" i="22"/>
  <c r="P734" i="22"/>
  <c r="H734" i="22"/>
  <c r="M733" i="22"/>
  <c r="R732" i="22"/>
  <c r="J732" i="22"/>
  <c r="O731" i="22"/>
  <c r="G731" i="22"/>
  <c r="L730" i="22"/>
  <c r="Q729" i="22"/>
  <c r="I729" i="22"/>
  <c r="P739" i="22"/>
  <c r="L735" i="22"/>
  <c r="K732" i="22"/>
  <c r="R743" i="22"/>
  <c r="J743" i="22"/>
  <c r="O742" i="22"/>
  <c r="G742" i="22"/>
  <c r="L741" i="22"/>
  <c r="Q740" i="22"/>
  <c r="I740" i="22"/>
  <c r="N739" i="22"/>
  <c r="F739" i="22"/>
  <c r="K738" i="22"/>
  <c r="P737" i="22"/>
  <c r="H737" i="22"/>
  <c r="M736" i="22"/>
  <c r="R735" i="22"/>
  <c r="J735" i="22"/>
  <c r="O734" i="22"/>
  <c r="G734" i="22"/>
  <c r="L733" i="22"/>
  <c r="Q732" i="22"/>
  <c r="I732" i="22"/>
  <c r="N731" i="22"/>
  <c r="F731" i="22"/>
  <c r="K730" i="22"/>
  <c r="P729" i="22"/>
  <c r="H729" i="22"/>
  <c r="M738" i="22"/>
  <c r="Q734" i="22"/>
  <c r="M730"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K1058" i="22"/>
  <c r="P1057" i="22"/>
  <c r="H1057" i="22"/>
  <c r="M1056" i="22"/>
  <c r="R1055" i="22"/>
  <c r="J1055" i="22"/>
  <c r="O1054" i="22"/>
  <c r="G1054" i="22"/>
  <c r="L1053" i="22"/>
  <c r="Q1052" i="22"/>
  <c r="I1052" i="22"/>
  <c r="N1051" i="22"/>
  <c r="F1051" i="22"/>
  <c r="K1050" i="22"/>
  <c r="P1049" i="22"/>
  <c r="H1049" i="22"/>
  <c r="M1048" i="22"/>
  <c r="R1047" i="22"/>
  <c r="J1047" i="22"/>
  <c r="O1046" i="22"/>
  <c r="G1046" i="22"/>
  <c r="L1045" i="22"/>
  <c r="Q1044" i="22"/>
  <c r="I1044" i="22"/>
  <c r="R1058" i="22"/>
  <c r="J1058" i="22"/>
  <c r="O1057" i="22"/>
  <c r="G1057" i="22"/>
  <c r="L1056" i="22"/>
  <c r="Q1055" i="22"/>
  <c r="I1055" i="22"/>
  <c r="N1054" i="22"/>
  <c r="F1054" i="22"/>
  <c r="K1053" i="22"/>
  <c r="P1052" i="22"/>
  <c r="H1052" i="22"/>
  <c r="M1051" i="22"/>
  <c r="R1050" i="22"/>
  <c r="J1050" i="22"/>
  <c r="O1049" i="22"/>
  <c r="G1049" i="22"/>
  <c r="L1048" i="22"/>
  <c r="Q1047" i="22"/>
  <c r="I1047" i="22"/>
  <c r="N1046" i="22"/>
  <c r="F1046" i="22"/>
  <c r="K1045" i="22"/>
  <c r="P1044" i="22"/>
  <c r="H1044" i="22"/>
  <c r="Q1058" i="22"/>
  <c r="I1058" i="22"/>
  <c r="N1057" i="22"/>
  <c r="F1057" i="22"/>
  <c r="K1056" i="22"/>
  <c r="P1055" i="22"/>
  <c r="H1055" i="22"/>
  <c r="M1054" i="22"/>
  <c r="R1053" i="22"/>
  <c r="J1053" i="22"/>
  <c r="O1052" i="22"/>
  <c r="G1052" i="22"/>
  <c r="L1051" i="22"/>
  <c r="Q1050" i="22"/>
  <c r="I1050" i="22"/>
  <c r="N1049" i="22"/>
  <c r="F1049" i="22"/>
  <c r="K1048" i="22"/>
  <c r="P1047" i="22"/>
  <c r="H1047" i="22"/>
  <c r="M1046" i="22"/>
  <c r="R1045" i="22"/>
  <c r="J1045" i="22"/>
  <c r="O1044" i="22"/>
  <c r="G1044" i="22"/>
  <c r="P1058" i="22"/>
  <c r="H1058" i="22"/>
  <c r="M1057" i="22"/>
  <c r="R1056" i="22"/>
  <c r="J1056" i="22"/>
  <c r="O1055" i="22"/>
  <c r="G1055" i="22"/>
  <c r="L1054" i="22"/>
  <c r="Q1053" i="22"/>
  <c r="I1053" i="22"/>
  <c r="N1052" i="22"/>
  <c r="F1052" i="22"/>
  <c r="K1051" i="22"/>
  <c r="P1050" i="22"/>
  <c r="H1050" i="22"/>
  <c r="M1049" i="22"/>
  <c r="R1048" i="22"/>
  <c r="J1048" i="22"/>
  <c r="O1047" i="22"/>
  <c r="G1047" i="22"/>
  <c r="L1046" i="22"/>
  <c r="Q1045" i="22"/>
  <c r="I1045" i="22"/>
  <c r="N1044" i="22"/>
  <c r="F1044" i="22"/>
  <c r="O1058" i="22"/>
  <c r="G1058" i="22"/>
  <c r="L1057" i="22"/>
  <c r="Q1056" i="22"/>
  <c r="I1056" i="22"/>
  <c r="N1055" i="22"/>
  <c r="F1055" i="22"/>
  <c r="K1054" i="22"/>
  <c r="P1053" i="22"/>
  <c r="H1053" i="22"/>
  <c r="M1052" i="22"/>
  <c r="R1051" i="22"/>
  <c r="J1051" i="22"/>
  <c r="O1050" i="22"/>
  <c r="G1050" i="22"/>
  <c r="L1049" i="22"/>
  <c r="Q1048" i="22"/>
  <c r="I1048" i="22"/>
  <c r="N1047" i="22"/>
  <c r="F1047" i="22"/>
  <c r="K1046" i="22"/>
  <c r="P1045" i="22"/>
  <c r="H1045" i="22"/>
  <c r="M1044" i="22"/>
  <c r="N1058" i="22"/>
  <c r="F1058" i="22"/>
  <c r="K1057" i="22"/>
  <c r="P1056" i="22"/>
  <c r="H1056" i="22"/>
  <c r="M1055" i="22"/>
  <c r="R1054" i="22"/>
  <c r="J1054" i="22"/>
  <c r="O1053" i="22"/>
  <c r="G1053" i="22"/>
  <c r="L1052" i="22"/>
  <c r="Q1051" i="22"/>
  <c r="I1051" i="22"/>
  <c r="N1050" i="22"/>
  <c r="F1050" i="22"/>
  <c r="K1049" i="22"/>
  <c r="P1048" i="22"/>
  <c r="H1048" i="22"/>
  <c r="M1047" i="22"/>
  <c r="R1046" i="22"/>
  <c r="J1046" i="22"/>
  <c r="O1045" i="22"/>
  <c r="G1045" i="22"/>
  <c r="L1044" i="22"/>
  <c r="M1058" i="22"/>
  <c r="R1057" i="22"/>
  <c r="J1057" i="22"/>
  <c r="O1056" i="22"/>
  <c r="G1056" i="22"/>
  <c r="L1055" i="22"/>
  <c r="Q1054" i="22"/>
  <c r="I1054" i="22"/>
  <c r="N1053" i="22"/>
  <c r="F1053" i="22"/>
  <c r="K1052" i="22"/>
  <c r="P1051" i="22"/>
  <c r="H1051" i="22"/>
  <c r="M1050" i="22"/>
  <c r="R1049" i="22"/>
  <c r="J1049" i="22"/>
  <c r="O1048" i="22"/>
  <c r="G1048" i="22"/>
  <c r="L1047" i="22"/>
  <c r="Q1046" i="22"/>
  <c r="I1046" i="22"/>
  <c r="N1045" i="22"/>
  <c r="F1045" i="22"/>
  <c r="K1044" i="22"/>
  <c r="L1058" i="22"/>
  <c r="Q1057" i="22"/>
  <c r="I1057" i="22"/>
  <c r="N1056" i="22"/>
  <c r="F1056" i="22"/>
  <c r="K1055" i="22"/>
  <c r="P1054" i="22"/>
  <c r="H1054" i="22"/>
  <c r="M1053" i="22"/>
  <c r="R1052" i="22"/>
  <c r="J1052" i="22"/>
  <c r="O1051" i="22"/>
  <c r="G1051" i="22"/>
  <c r="L1050" i="22"/>
  <c r="Q1049" i="22"/>
  <c r="I1049" i="22"/>
  <c r="N1048" i="22"/>
  <c r="F1048" i="22"/>
  <c r="K1047" i="22"/>
  <c r="P1046" i="22"/>
  <c r="H1046" i="22"/>
  <c r="M1045" i="22"/>
  <c r="R1044" i="22"/>
  <c r="J1044" i="22"/>
  <c r="F1043" i="22"/>
  <c r="P1041" i="22"/>
  <c r="H1041" i="22"/>
  <c r="M1040" i="22"/>
  <c r="G1038" i="22"/>
  <c r="Q1036" i="22"/>
  <c r="I1036" i="22"/>
  <c r="N1035" i="22"/>
  <c r="H1033" i="22"/>
  <c r="R1031" i="22"/>
  <c r="J1031" i="22"/>
  <c r="O1030" i="22"/>
  <c r="R1042" i="22"/>
  <c r="O1041" i="22"/>
  <c r="G1041" i="22"/>
  <c r="L1040" i="22"/>
  <c r="F1038" i="22"/>
  <c r="P1036" i="22"/>
  <c r="H1036" i="22"/>
  <c r="M1035" i="22"/>
  <c r="G1033" i="22"/>
  <c r="Q1031" i="22"/>
  <c r="I1031" i="22"/>
  <c r="N1030" i="22"/>
  <c r="Q1042" i="22"/>
  <c r="N1041" i="22"/>
  <c r="F1041" i="22"/>
  <c r="K1040" i="22"/>
  <c r="R1037" i="22"/>
  <c r="O1036" i="22"/>
  <c r="G1036" i="22"/>
  <c r="L1035" i="22"/>
  <c r="F1033" i="22"/>
  <c r="P1031" i="22"/>
  <c r="H1031" i="22"/>
  <c r="M1030" i="22"/>
  <c r="P1042" i="22"/>
  <c r="M1041" i="22"/>
  <c r="R1040" i="22"/>
  <c r="J1040" i="22"/>
  <c r="Q1037" i="22"/>
  <c r="N1036" i="22"/>
  <c r="F1036" i="22"/>
  <c r="K1035" i="22"/>
  <c r="R1032" i="22"/>
  <c r="O1031" i="22"/>
  <c r="G1031" i="22"/>
  <c r="L1030" i="22"/>
  <c r="J1043" i="22"/>
  <c r="G1042" i="22"/>
  <c r="L1041" i="22"/>
  <c r="Q1040" i="22"/>
  <c r="K1038" i="22"/>
  <c r="H1037" i="22"/>
  <c r="M1036" i="22"/>
  <c r="R1035" i="22"/>
  <c r="L1033" i="22"/>
  <c r="I1032" i="22"/>
  <c r="N1031" i="22"/>
  <c r="F1031" i="22"/>
  <c r="Q1043" i="22"/>
  <c r="N1042" i="22"/>
  <c r="F1042" i="22"/>
  <c r="K1041" i="22"/>
  <c r="R1038" i="22"/>
  <c r="O1037" i="22"/>
  <c r="G1037" i="22"/>
  <c r="L1036" i="22"/>
  <c r="F1034" i="22"/>
  <c r="P1032" i="22"/>
  <c r="H1032" i="22"/>
  <c r="M1031" i="22"/>
  <c r="G1029" i="22"/>
  <c r="H1043" i="22"/>
  <c r="M1042" i="22"/>
  <c r="R1041" i="22"/>
  <c r="L1039" i="22"/>
  <c r="I1038" i="22"/>
  <c r="N1037" i="22"/>
  <c r="F1037" i="22"/>
  <c r="M1034" i="22"/>
  <c r="J1033" i="22"/>
  <c r="O1032" i="22"/>
  <c r="G1032" i="22"/>
  <c r="N1029" i="22"/>
  <c r="O1043" i="22"/>
  <c r="G1043" i="22"/>
  <c r="L1042" i="22"/>
  <c r="F1040" i="22"/>
  <c r="P1038" i="22"/>
  <c r="H1038" i="22"/>
  <c r="M1037" i="22"/>
  <c r="G1035" i="22"/>
  <c r="Q1033" i="22"/>
  <c r="I1033" i="22"/>
  <c r="N1032" i="22"/>
  <c r="H1030"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K1433" i="22"/>
  <c r="P1432" i="22"/>
  <c r="H1432" i="22"/>
  <c r="M1431" i="22"/>
  <c r="R1430" i="22"/>
  <c r="J1430" i="22"/>
  <c r="O1429" i="22"/>
  <c r="G1429" i="22"/>
  <c r="L1428" i="22"/>
  <c r="Q1427" i="22"/>
  <c r="I1427" i="22"/>
  <c r="N1426" i="22"/>
  <c r="F1426" i="22"/>
  <c r="K1425" i="22"/>
  <c r="P1424" i="22"/>
  <c r="H1424" i="22"/>
  <c r="M1423" i="22"/>
  <c r="R1422" i="22"/>
  <c r="J1422" i="22"/>
  <c r="O1421" i="22"/>
  <c r="G1421" i="22"/>
  <c r="L1420" i="22"/>
  <c r="Q1419" i="22"/>
  <c r="I1419" i="22"/>
  <c r="R1433" i="22"/>
  <c r="J1433" i="22"/>
  <c r="O1432" i="22"/>
  <c r="G1432" i="22"/>
  <c r="L1431" i="22"/>
  <c r="Q1430" i="22"/>
  <c r="I1430" i="22"/>
  <c r="N1429" i="22"/>
  <c r="F1429" i="22"/>
  <c r="K1428" i="22"/>
  <c r="P1427" i="22"/>
  <c r="H1427" i="22"/>
  <c r="M1426" i="22"/>
  <c r="R1425" i="22"/>
  <c r="J1425" i="22"/>
  <c r="O1424" i="22"/>
  <c r="G1424" i="22"/>
  <c r="L1423" i="22"/>
  <c r="Q1422" i="22"/>
  <c r="I1422" i="22"/>
  <c r="N1421" i="22"/>
  <c r="F1421" i="22"/>
  <c r="K1420" i="22"/>
  <c r="P1419" i="22"/>
  <c r="H1419" i="22"/>
  <c r="Q1433" i="22"/>
  <c r="I1433" i="22"/>
  <c r="N1432" i="22"/>
  <c r="F1432" i="22"/>
  <c r="K1431" i="22"/>
  <c r="P1430" i="22"/>
  <c r="H1430" i="22"/>
  <c r="M1429" i="22"/>
  <c r="R1428" i="22"/>
  <c r="J1428" i="22"/>
  <c r="O1427" i="22"/>
  <c r="G1427" i="22"/>
  <c r="L1426" i="22"/>
  <c r="Q1425" i="22"/>
  <c r="I1425" i="22"/>
  <c r="N1424" i="22"/>
  <c r="F1424" i="22"/>
  <c r="K1423" i="22"/>
  <c r="P1422" i="22"/>
  <c r="H1422" i="22"/>
  <c r="M1421" i="22"/>
  <c r="R1420" i="22"/>
  <c r="J1420" i="22"/>
  <c r="O1419" i="22"/>
  <c r="G1419" i="22"/>
  <c r="P1433" i="22"/>
  <c r="H1433" i="22"/>
  <c r="M1432" i="22"/>
  <c r="R1431" i="22"/>
  <c r="J1431" i="22"/>
  <c r="O1430" i="22"/>
  <c r="G1430" i="22"/>
  <c r="L1429" i="22"/>
  <c r="Q1428" i="22"/>
  <c r="I1428" i="22"/>
  <c r="N1427" i="22"/>
  <c r="F1427" i="22"/>
  <c r="K1426" i="22"/>
  <c r="P1425" i="22"/>
  <c r="H1425" i="22"/>
  <c r="M1424" i="22"/>
  <c r="R1423" i="22"/>
  <c r="J1423" i="22"/>
  <c r="O1422" i="22"/>
  <c r="G1422" i="22"/>
  <c r="L1421" i="22"/>
  <c r="Q1420" i="22"/>
  <c r="I1420" i="22"/>
  <c r="N1419" i="22"/>
  <c r="F1419" i="22"/>
  <c r="O1433" i="22"/>
  <c r="G1433" i="22"/>
  <c r="L1432" i="22"/>
  <c r="Q1431" i="22"/>
  <c r="I1431" i="22"/>
  <c r="N1430" i="22"/>
  <c r="F1430" i="22"/>
  <c r="K1429" i="22"/>
  <c r="P1428" i="22"/>
  <c r="H1428" i="22"/>
  <c r="M1427" i="22"/>
  <c r="R1426" i="22"/>
  <c r="J1426" i="22"/>
  <c r="O1425" i="22"/>
  <c r="G1425" i="22"/>
  <c r="L1424" i="22"/>
  <c r="Q1423" i="22"/>
  <c r="I1423" i="22"/>
  <c r="N1422" i="22"/>
  <c r="F1422" i="22"/>
  <c r="K1421" i="22"/>
  <c r="P1420" i="22"/>
  <c r="H1420" i="22"/>
  <c r="M1419" i="22"/>
  <c r="M1433" i="22"/>
  <c r="R1432" i="22"/>
  <c r="J1432" i="22"/>
  <c r="O1431" i="22"/>
  <c r="G1431" i="22"/>
  <c r="L1430" i="22"/>
  <c r="Q1429" i="22"/>
  <c r="I1429" i="22"/>
  <c r="N1428" i="22"/>
  <c r="F1428" i="22"/>
  <c r="K1427" i="22"/>
  <c r="P1426" i="22"/>
  <c r="H1426" i="22"/>
  <c r="M1425" i="22"/>
  <c r="R1424" i="22"/>
  <c r="J1424" i="22"/>
  <c r="O1423" i="22"/>
  <c r="G1423" i="22"/>
  <c r="L1422" i="22"/>
  <c r="Q1421" i="22"/>
  <c r="I1421" i="22"/>
  <c r="N1420" i="22"/>
  <c r="F1420" i="22"/>
  <c r="K1419" i="22"/>
  <c r="L1433" i="22"/>
  <c r="Q1432" i="22"/>
  <c r="I1432" i="22"/>
  <c r="N1431" i="22"/>
  <c r="F1431" i="22"/>
  <c r="K1430" i="22"/>
  <c r="P1429" i="22"/>
  <c r="H1429" i="22"/>
  <c r="M1428" i="22"/>
  <c r="R1427" i="22"/>
  <c r="J1427" i="22"/>
  <c r="O1426" i="22"/>
  <c r="G1426" i="22"/>
  <c r="L1425" i="22"/>
  <c r="Q1424" i="22"/>
  <c r="I1424" i="22"/>
  <c r="N1423" i="22"/>
  <c r="F1423" i="22"/>
  <c r="K1422" i="22"/>
  <c r="P1421" i="22"/>
  <c r="H1421" i="22"/>
  <c r="M1420" i="22"/>
  <c r="R1419" i="22"/>
  <c r="J1419" i="22"/>
  <c r="K1432" i="22"/>
  <c r="L1427" i="22"/>
  <c r="M1422" i="22"/>
  <c r="P1431" i="22"/>
  <c r="Q1426" i="22"/>
  <c r="R1421" i="22"/>
  <c r="H1431" i="22"/>
  <c r="I1426" i="22"/>
  <c r="J1421" i="22"/>
  <c r="M1430" i="22"/>
  <c r="N1425" i="22"/>
  <c r="O1420" i="22"/>
  <c r="R1429" i="22"/>
  <c r="F1425" i="22"/>
  <c r="G1420" i="22"/>
  <c r="N1433" i="22"/>
  <c r="O1428" i="22"/>
  <c r="P1423" i="22"/>
  <c r="F1433" i="22"/>
  <c r="G1428" i="22"/>
  <c r="H1423" i="22"/>
  <c r="K1424" i="22"/>
  <c r="L1419" i="22"/>
  <c r="J1429" i="22"/>
  <c r="E54" i="23"/>
  <c r="P833" i="22"/>
  <c r="H833" i="22"/>
  <c r="M832" i="22"/>
  <c r="R831" i="22"/>
  <c r="J831" i="22"/>
  <c r="O830" i="22"/>
  <c r="G830" i="22"/>
  <c r="L829" i="22"/>
  <c r="Q828" i="22"/>
  <c r="I828" i="22"/>
  <c r="N827" i="22"/>
  <c r="F827" i="22"/>
  <c r="K826" i="22"/>
  <c r="P825" i="22"/>
  <c r="H825" i="22"/>
  <c r="M824" i="22"/>
  <c r="R823" i="22"/>
  <c r="J823" i="22"/>
  <c r="O822" i="22"/>
  <c r="G822" i="22"/>
  <c r="L821" i="22"/>
  <c r="Q820" i="22"/>
  <c r="I820" i="22"/>
  <c r="N819" i="22"/>
  <c r="F819" i="22"/>
  <c r="O833" i="22"/>
  <c r="G833" i="22"/>
  <c r="L832" i="22"/>
  <c r="Q831" i="22"/>
  <c r="I831" i="22"/>
  <c r="N830" i="22"/>
  <c r="F830" i="22"/>
  <c r="K829" i="22"/>
  <c r="P828" i="22"/>
  <c r="H828" i="22"/>
  <c r="M827" i="22"/>
  <c r="R826" i="22"/>
  <c r="J826" i="22"/>
  <c r="O825" i="22"/>
  <c r="G825" i="22"/>
  <c r="L824" i="22"/>
  <c r="Q823" i="22"/>
  <c r="I823" i="22"/>
  <c r="N822" i="22"/>
  <c r="F822" i="22"/>
  <c r="K821" i="22"/>
  <c r="P820" i="22"/>
  <c r="H820" i="22"/>
  <c r="M819" i="22"/>
  <c r="N833" i="22"/>
  <c r="F833" i="22"/>
  <c r="K832" i="22"/>
  <c r="P831" i="22"/>
  <c r="H831" i="22"/>
  <c r="M830" i="22"/>
  <c r="R829" i="22"/>
  <c r="J829" i="22"/>
  <c r="O828" i="22"/>
  <c r="G828" i="22"/>
  <c r="L827" i="22"/>
  <c r="Q826" i="22"/>
  <c r="I826" i="22"/>
  <c r="N825" i="22"/>
  <c r="F825" i="22"/>
  <c r="K824" i="22"/>
  <c r="P823" i="22"/>
  <c r="H823" i="22"/>
  <c r="M822" i="22"/>
  <c r="R821" i="22"/>
  <c r="J821" i="22"/>
  <c r="O820" i="22"/>
  <c r="G820" i="22"/>
  <c r="L819" i="22"/>
  <c r="M833" i="22"/>
  <c r="R832" i="22"/>
  <c r="J832" i="22"/>
  <c r="O831" i="22"/>
  <c r="G831" i="22"/>
  <c r="L830" i="22"/>
  <c r="Q829" i="22"/>
  <c r="I829" i="22"/>
  <c r="N828" i="22"/>
  <c r="F828" i="22"/>
  <c r="K827" i="22"/>
  <c r="P826" i="22"/>
  <c r="H826" i="22"/>
  <c r="M825" i="22"/>
  <c r="R824" i="22"/>
  <c r="J824" i="22"/>
  <c r="O823" i="22"/>
  <c r="G823" i="22"/>
  <c r="L822" i="22"/>
  <c r="Q821" i="22"/>
  <c r="I821" i="22"/>
  <c r="N820" i="22"/>
  <c r="F820" i="22"/>
  <c r="K819" i="22"/>
  <c r="L833" i="22"/>
  <c r="Q832" i="22"/>
  <c r="I832" i="22"/>
  <c r="N831" i="22"/>
  <c r="F831" i="22"/>
  <c r="K830" i="22"/>
  <c r="P829" i="22"/>
  <c r="H829" i="22"/>
  <c r="M828" i="22"/>
  <c r="R827" i="22"/>
  <c r="J827" i="22"/>
  <c r="O826" i="22"/>
  <c r="G826" i="22"/>
  <c r="L825" i="22"/>
  <c r="Q824" i="22"/>
  <c r="I824" i="22"/>
  <c r="N823" i="22"/>
  <c r="F823" i="22"/>
  <c r="K822" i="22"/>
  <c r="P821" i="22"/>
  <c r="H821" i="22"/>
  <c r="M820" i="22"/>
  <c r="R819" i="22"/>
  <c r="J819" i="22"/>
  <c r="R833" i="22"/>
  <c r="J833" i="22"/>
  <c r="O832" i="22"/>
  <c r="G832" i="22"/>
  <c r="L831" i="22"/>
  <c r="Q830" i="22"/>
  <c r="I830" i="22"/>
  <c r="N829" i="22"/>
  <c r="F829" i="22"/>
  <c r="K828" i="22"/>
  <c r="P827" i="22"/>
  <c r="H827" i="22"/>
  <c r="M826" i="22"/>
  <c r="R825" i="22"/>
  <c r="J825" i="22"/>
  <c r="O824" i="22"/>
  <c r="G824" i="22"/>
  <c r="L823" i="22"/>
  <c r="Q822" i="22"/>
  <c r="I822" i="22"/>
  <c r="N821" i="22"/>
  <c r="F821" i="22"/>
  <c r="K820" i="22"/>
  <c r="P819" i="22"/>
  <c r="H819" i="22"/>
  <c r="Q833" i="22"/>
  <c r="I833" i="22"/>
  <c r="N832" i="22"/>
  <c r="F832" i="22"/>
  <c r="K831" i="22"/>
  <c r="P830" i="22"/>
  <c r="H830" i="22"/>
  <c r="M829" i="22"/>
  <c r="R828" i="22"/>
  <c r="J828" i="22"/>
  <c r="O827" i="22"/>
  <c r="G827" i="22"/>
  <c r="L826" i="22"/>
  <c r="Q825" i="22"/>
  <c r="I825" i="22"/>
  <c r="N824" i="22"/>
  <c r="F824" i="22"/>
  <c r="K823" i="22"/>
  <c r="P822" i="22"/>
  <c r="H822" i="22"/>
  <c r="M821" i="22"/>
  <c r="R820" i="22"/>
  <c r="J820" i="22"/>
  <c r="O819" i="22"/>
  <c r="G819" i="22"/>
  <c r="K833" i="22"/>
  <c r="L828" i="22"/>
  <c r="M823" i="22"/>
  <c r="P832" i="22"/>
  <c r="Q827" i="22"/>
  <c r="R822" i="22"/>
  <c r="H832" i="22"/>
  <c r="I827" i="22"/>
  <c r="J822" i="22"/>
  <c r="K825" i="22"/>
  <c r="M831" i="22"/>
  <c r="N826" i="22"/>
  <c r="O821" i="22"/>
  <c r="J830" i="22"/>
  <c r="R830" i="22"/>
  <c r="F826" i="22"/>
  <c r="G821" i="22"/>
  <c r="L820" i="22"/>
  <c r="O829" i="22"/>
  <c r="P824" i="22"/>
  <c r="Q819" i="22"/>
  <c r="G829" i="22"/>
  <c r="H824" i="22"/>
  <c r="I81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K1163" i="22"/>
  <c r="P1162" i="22"/>
  <c r="H1162" i="22"/>
  <c r="M1161" i="22"/>
  <c r="R1160" i="22"/>
  <c r="J1160" i="22"/>
  <c r="O1159" i="22"/>
  <c r="G1159" i="22"/>
  <c r="L1158" i="22"/>
  <c r="Q1157" i="22"/>
  <c r="I1157" i="22"/>
  <c r="N1156" i="22"/>
  <c r="F1156" i="22"/>
  <c r="K1155" i="22"/>
  <c r="P1154" i="22"/>
  <c r="H1154" i="22"/>
  <c r="M1153" i="22"/>
  <c r="R1152" i="22"/>
  <c r="J1152" i="22"/>
  <c r="O1151" i="22"/>
  <c r="G1151" i="22"/>
  <c r="L1150" i="22"/>
  <c r="Q1149" i="22"/>
  <c r="I1149" i="22"/>
  <c r="R1163" i="22"/>
  <c r="J1163" i="22"/>
  <c r="O1162" i="22"/>
  <c r="G1162" i="22"/>
  <c r="L1161" i="22"/>
  <c r="Q1160" i="22"/>
  <c r="I1160" i="22"/>
  <c r="N1159" i="22"/>
  <c r="F1159" i="22"/>
  <c r="K1158" i="22"/>
  <c r="P1157" i="22"/>
  <c r="H1157" i="22"/>
  <c r="M1156" i="22"/>
  <c r="R1155" i="22"/>
  <c r="J1155" i="22"/>
  <c r="O1154" i="22"/>
  <c r="G1154" i="22"/>
  <c r="L1153" i="22"/>
  <c r="Q1152" i="22"/>
  <c r="I1152" i="22"/>
  <c r="N1151" i="22"/>
  <c r="F1151" i="22"/>
  <c r="K1150" i="22"/>
  <c r="P1149" i="22"/>
  <c r="H1149" i="22"/>
  <c r="Q1163" i="22"/>
  <c r="I1163" i="22"/>
  <c r="N1162" i="22"/>
  <c r="F1162" i="22"/>
  <c r="K1161" i="22"/>
  <c r="P1160" i="22"/>
  <c r="H1160" i="22"/>
  <c r="M1159" i="22"/>
  <c r="R1158" i="22"/>
  <c r="J1158" i="22"/>
  <c r="O1157" i="22"/>
  <c r="G1157" i="22"/>
  <c r="L1156" i="22"/>
  <c r="Q1155" i="22"/>
  <c r="I1155" i="22"/>
  <c r="N1154" i="22"/>
  <c r="F1154" i="22"/>
  <c r="K1153" i="22"/>
  <c r="P1152" i="22"/>
  <c r="H1152" i="22"/>
  <c r="M1151" i="22"/>
  <c r="R1150" i="22"/>
  <c r="J1150" i="22"/>
  <c r="O1149" i="22"/>
  <c r="G1149" i="22"/>
  <c r="P1163" i="22"/>
  <c r="H1163" i="22"/>
  <c r="M1162" i="22"/>
  <c r="R1161" i="22"/>
  <c r="J1161" i="22"/>
  <c r="O1160" i="22"/>
  <c r="G1160" i="22"/>
  <c r="L1159" i="22"/>
  <c r="Q1158" i="22"/>
  <c r="I1158" i="22"/>
  <c r="N1157" i="22"/>
  <c r="F1157" i="22"/>
  <c r="K1156" i="22"/>
  <c r="P1155" i="22"/>
  <c r="H1155" i="22"/>
  <c r="M1154" i="22"/>
  <c r="R1153" i="22"/>
  <c r="J1153" i="22"/>
  <c r="O1152" i="22"/>
  <c r="G1152" i="22"/>
  <c r="L1151" i="22"/>
  <c r="Q1150" i="22"/>
  <c r="I1150" i="22"/>
  <c r="N1149" i="22"/>
  <c r="F1149" i="22"/>
  <c r="O1163" i="22"/>
  <c r="G1163" i="22"/>
  <c r="L1162" i="22"/>
  <c r="Q1161" i="22"/>
  <c r="I1161" i="22"/>
  <c r="N1160" i="22"/>
  <c r="F1160" i="22"/>
  <c r="K1159" i="22"/>
  <c r="P1158" i="22"/>
  <c r="H1158" i="22"/>
  <c r="M1157" i="22"/>
  <c r="R1156" i="22"/>
  <c r="J1156" i="22"/>
  <c r="O1155" i="22"/>
  <c r="G1155" i="22"/>
  <c r="L1154" i="22"/>
  <c r="Q1153" i="22"/>
  <c r="I1153" i="22"/>
  <c r="N1152" i="22"/>
  <c r="F1152" i="22"/>
  <c r="K1151" i="22"/>
  <c r="P1150" i="22"/>
  <c r="H1150" i="22"/>
  <c r="M1149" i="22"/>
  <c r="N1163" i="22"/>
  <c r="F1163" i="22"/>
  <c r="K1162" i="22"/>
  <c r="P1161" i="22"/>
  <c r="H1161" i="22"/>
  <c r="M1160" i="22"/>
  <c r="R1159" i="22"/>
  <c r="J1159" i="22"/>
  <c r="O1158" i="22"/>
  <c r="G1158" i="22"/>
  <c r="L1157" i="22"/>
  <c r="Q1156" i="22"/>
  <c r="I1156" i="22"/>
  <c r="N1155" i="22"/>
  <c r="F1155" i="22"/>
  <c r="K1154" i="22"/>
  <c r="P1153" i="22"/>
  <c r="H1153" i="22"/>
  <c r="M1152" i="22"/>
  <c r="R1151" i="22"/>
  <c r="J1151" i="22"/>
  <c r="O1150" i="22"/>
  <c r="G1150" i="22"/>
  <c r="L1149" i="22"/>
  <c r="M1163" i="22"/>
  <c r="R1162" i="22"/>
  <c r="J1162" i="22"/>
  <c r="O1161" i="22"/>
  <c r="G1161" i="22"/>
  <c r="L1160" i="22"/>
  <c r="Q1159" i="22"/>
  <c r="I1159" i="22"/>
  <c r="N1158" i="22"/>
  <c r="F1158" i="22"/>
  <c r="K1157" i="22"/>
  <c r="P1156" i="22"/>
  <c r="H1156" i="22"/>
  <c r="M1155" i="22"/>
  <c r="R1154" i="22"/>
  <c r="J1154" i="22"/>
  <c r="O1153" i="22"/>
  <c r="G1153" i="22"/>
  <c r="L1152" i="22"/>
  <c r="Q1151" i="22"/>
  <c r="I1151" i="22"/>
  <c r="N1150" i="22"/>
  <c r="F1150" i="22"/>
  <c r="K1149" i="22"/>
  <c r="L1163" i="22"/>
  <c r="Q1162" i="22"/>
  <c r="I1162" i="22"/>
  <c r="N1161" i="22"/>
  <c r="F1161" i="22"/>
  <c r="K1160" i="22"/>
  <c r="P1159" i="22"/>
  <c r="H1159" i="22"/>
  <c r="M1158" i="22"/>
  <c r="R1157" i="22"/>
  <c r="J1157" i="22"/>
  <c r="O1156" i="22"/>
  <c r="G1156" i="22"/>
  <c r="L1155" i="22"/>
  <c r="Q1154" i="22"/>
  <c r="I1154" i="22"/>
  <c r="N1153" i="22"/>
  <c r="F1153" i="22"/>
  <c r="K1152" i="22"/>
  <c r="P1151" i="22"/>
  <c r="H1151" i="22"/>
  <c r="M1150" i="22"/>
  <c r="R1149" i="22"/>
  <c r="J1149"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M908" i="22"/>
  <c r="R907" i="22"/>
  <c r="J907" i="22"/>
  <c r="O906" i="22"/>
  <c r="G906" i="22"/>
  <c r="L905" i="22"/>
  <c r="Q904" i="22"/>
  <c r="I904" i="22"/>
  <c r="N903" i="22"/>
  <c r="F903" i="22"/>
  <c r="K902" i="22"/>
  <c r="P901" i="22"/>
  <c r="H901" i="22"/>
  <c r="M900" i="22"/>
  <c r="R899" i="22"/>
  <c r="J899" i="22"/>
  <c r="O898" i="22"/>
  <c r="G898" i="22"/>
  <c r="L897" i="22"/>
  <c r="Q896" i="22"/>
  <c r="I896" i="22"/>
  <c r="N895" i="22"/>
  <c r="F895" i="22"/>
  <c r="K894" i="22"/>
  <c r="L908" i="22"/>
  <c r="Q907" i="22"/>
  <c r="I907" i="22"/>
  <c r="N906" i="22"/>
  <c r="F906" i="22"/>
  <c r="K905" i="22"/>
  <c r="P904" i="22"/>
  <c r="H904" i="22"/>
  <c r="M903" i="22"/>
  <c r="R902" i="22"/>
  <c r="J902" i="22"/>
  <c r="O901" i="22"/>
  <c r="G901" i="22"/>
  <c r="L900" i="22"/>
  <c r="Q899" i="22"/>
  <c r="I899" i="22"/>
  <c r="N898" i="22"/>
  <c r="F898" i="22"/>
  <c r="K897" i="22"/>
  <c r="P896" i="22"/>
  <c r="H896" i="22"/>
  <c r="M895" i="22"/>
  <c r="R894" i="22"/>
  <c r="J894" i="22"/>
  <c r="K908" i="22"/>
  <c r="P907" i="22"/>
  <c r="H907" i="22"/>
  <c r="M906" i="22"/>
  <c r="R905" i="22"/>
  <c r="J905" i="22"/>
  <c r="O904" i="22"/>
  <c r="G904" i="22"/>
  <c r="L903" i="22"/>
  <c r="Q902" i="22"/>
  <c r="I902" i="22"/>
  <c r="N901" i="22"/>
  <c r="F901" i="22"/>
  <c r="K900" i="22"/>
  <c r="P899" i="22"/>
  <c r="H899" i="22"/>
  <c r="M898" i="22"/>
  <c r="R897" i="22"/>
  <c r="J897" i="22"/>
  <c r="O896" i="22"/>
  <c r="G896" i="22"/>
  <c r="L895" i="22"/>
  <c r="Q894" i="22"/>
  <c r="I894" i="22"/>
  <c r="R908" i="22"/>
  <c r="J908" i="22"/>
  <c r="O907" i="22"/>
  <c r="G907" i="22"/>
  <c r="L906" i="22"/>
  <c r="Q905" i="22"/>
  <c r="I905" i="22"/>
  <c r="N904" i="22"/>
  <c r="F904" i="22"/>
  <c r="K903" i="22"/>
  <c r="P902" i="22"/>
  <c r="H902" i="22"/>
  <c r="M901" i="22"/>
  <c r="R900" i="22"/>
  <c r="J900" i="22"/>
  <c r="O899" i="22"/>
  <c r="G899" i="22"/>
  <c r="L898" i="22"/>
  <c r="Q897" i="22"/>
  <c r="I897" i="22"/>
  <c r="N896" i="22"/>
  <c r="F896" i="22"/>
  <c r="K895" i="22"/>
  <c r="P894" i="22"/>
  <c r="H894" i="22"/>
  <c r="Q908" i="22"/>
  <c r="I908" i="22"/>
  <c r="N907" i="22"/>
  <c r="F907" i="22"/>
  <c r="K906" i="22"/>
  <c r="P905" i="22"/>
  <c r="H905" i="22"/>
  <c r="M904" i="22"/>
  <c r="R903" i="22"/>
  <c r="J903" i="22"/>
  <c r="O902" i="22"/>
  <c r="G902" i="22"/>
  <c r="L901" i="22"/>
  <c r="Q900" i="22"/>
  <c r="I900" i="22"/>
  <c r="N899" i="22"/>
  <c r="F899" i="22"/>
  <c r="K898" i="22"/>
  <c r="P897" i="22"/>
  <c r="H897" i="22"/>
  <c r="M896" i="22"/>
  <c r="R895" i="22"/>
  <c r="J895" i="22"/>
  <c r="O894" i="22"/>
  <c r="G894" i="22"/>
  <c r="P908" i="22"/>
  <c r="H908" i="22"/>
  <c r="M907" i="22"/>
  <c r="R906" i="22"/>
  <c r="J906" i="22"/>
  <c r="O905" i="22"/>
  <c r="G905" i="22"/>
  <c r="L904" i="22"/>
  <c r="Q903" i="22"/>
  <c r="I903" i="22"/>
  <c r="N902" i="22"/>
  <c r="F902" i="22"/>
  <c r="K901" i="22"/>
  <c r="P900" i="22"/>
  <c r="H900" i="22"/>
  <c r="M899" i="22"/>
  <c r="R898" i="22"/>
  <c r="J898" i="22"/>
  <c r="O897" i="22"/>
  <c r="G897" i="22"/>
  <c r="L896" i="22"/>
  <c r="Q895" i="22"/>
  <c r="I895" i="22"/>
  <c r="N894" i="22"/>
  <c r="F894" i="22"/>
  <c r="O908" i="22"/>
  <c r="G908" i="22"/>
  <c r="L907" i="22"/>
  <c r="Q906" i="22"/>
  <c r="I906" i="22"/>
  <c r="N905" i="22"/>
  <c r="F905" i="22"/>
  <c r="K904" i="22"/>
  <c r="P903" i="22"/>
  <c r="H903" i="22"/>
  <c r="M902" i="22"/>
  <c r="R901" i="22"/>
  <c r="J901" i="22"/>
  <c r="O900" i="22"/>
  <c r="G900" i="22"/>
  <c r="L899" i="22"/>
  <c r="Q898" i="22"/>
  <c r="I898" i="22"/>
  <c r="N897" i="22"/>
  <c r="F897" i="22"/>
  <c r="K896" i="22"/>
  <c r="P895" i="22"/>
  <c r="H895" i="22"/>
  <c r="M894" i="22"/>
  <c r="N908" i="22"/>
  <c r="F908" i="22"/>
  <c r="K907" i="22"/>
  <c r="P906" i="22"/>
  <c r="H906" i="22"/>
  <c r="M905" i="22"/>
  <c r="R904" i="22"/>
  <c r="J904" i="22"/>
  <c r="O903" i="22"/>
  <c r="G903" i="22"/>
  <c r="L902" i="22"/>
  <c r="Q901" i="22"/>
  <c r="I901" i="22"/>
  <c r="N900" i="22"/>
  <c r="F900" i="22"/>
  <c r="K899" i="22"/>
  <c r="P898" i="22"/>
  <c r="H898" i="22"/>
  <c r="M897" i="22"/>
  <c r="R896" i="22"/>
  <c r="J896" i="22"/>
  <c r="O895" i="22"/>
  <c r="G895" i="22"/>
  <c r="L894"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N1373" i="22"/>
  <c r="F1373" i="22"/>
  <c r="K1372" i="22"/>
  <c r="P1371" i="22"/>
  <c r="H1371" i="22"/>
  <c r="M1370" i="22"/>
  <c r="R1369" i="22"/>
  <c r="J1369" i="22"/>
  <c r="O1368" i="22"/>
  <c r="G1368" i="22"/>
  <c r="L1367" i="22"/>
  <c r="Q1366" i="22"/>
  <c r="I1366" i="22"/>
  <c r="N1365" i="22"/>
  <c r="F1365" i="22"/>
  <c r="K1364" i="22"/>
  <c r="P1363" i="22"/>
  <c r="H1363" i="22"/>
  <c r="M1373" i="22"/>
  <c r="R1372" i="22"/>
  <c r="J1372" i="22"/>
  <c r="O1371" i="22"/>
  <c r="G1371" i="22"/>
  <c r="L1370" i="22"/>
  <c r="Q1369" i="22"/>
  <c r="I1369" i="22"/>
  <c r="N1368" i="22"/>
  <c r="F1368" i="22"/>
  <c r="K1367" i="22"/>
  <c r="P1366" i="22"/>
  <c r="H1366" i="22"/>
  <c r="M1365" i="22"/>
  <c r="R1364" i="22"/>
  <c r="J1364" i="22"/>
  <c r="O1363" i="22"/>
  <c r="G1363" i="22"/>
  <c r="L1362" i="22"/>
  <c r="Q1361" i="22"/>
  <c r="I1361" i="22"/>
  <c r="N1360" i="22"/>
  <c r="L1373" i="22"/>
  <c r="Q1372" i="22"/>
  <c r="I1372" i="22"/>
  <c r="N1371" i="22"/>
  <c r="F1371" i="22"/>
  <c r="K1370" i="22"/>
  <c r="P1369" i="22"/>
  <c r="H1369" i="22"/>
  <c r="M1368" i="22"/>
  <c r="R1367" i="22"/>
  <c r="J1367" i="22"/>
  <c r="O1366" i="22"/>
  <c r="G1366" i="22"/>
  <c r="L1365" i="22"/>
  <c r="Q1364" i="22"/>
  <c r="I1364" i="22"/>
  <c r="N1363" i="22"/>
  <c r="F1363" i="22"/>
  <c r="K1373" i="22"/>
  <c r="P1372" i="22"/>
  <c r="H1372" i="22"/>
  <c r="M1371" i="22"/>
  <c r="R1370" i="22"/>
  <c r="J1370" i="22"/>
  <c r="O1369" i="22"/>
  <c r="G1369" i="22"/>
  <c r="L1368" i="22"/>
  <c r="Q1367" i="22"/>
  <c r="I1367" i="22"/>
  <c r="N1366" i="22"/>
  <c r="F1366" i="22"/>
  <c r="K1365" i="22"/>
  <c r="P1364" i="22"/>
  <c r="H1364" i="22"/>
  <c r="M1363" i="22"/>
  <c r="R1362" i="22"/>
  <c r="R1373" i="22"/>
  <c r="J1373" i="22"/>
  <c r="O1372" i="22"/>
  <c r="G1372" i="22"/>
  <c r="L1371" i="22"/>
  <c r="Q1370" i="22"/>
  <c r="I1370" i="22"/>
  <c r="N1369" i="22"/>
  <c r="F1369" i="22"/>
  <c r="K1368" i="22"/>
  <c r="P1367" i="22"/>
  <c r="H1367" i="22"/>
  <c r="M1366" i="22"/>
  <c r="R1365" i="22"/>
  <c r="J1365" i="22"/>
  <c r="O1364" i="22"/>
  <c r="G1364" i="22"/>
  <c r="P1373" i="22"/>
  <c r="H1373" i="22"/>
  <c r="M1372" i="22"/>
  <c r="R1371" i="22"/>
  <c r="J1371" i="22"/>
  <c r="O1370" i="22"/>
  <c r="G1370" i="22"/>
  <c r="L1369" i="22"/>
  <c r="Q1368" i="22"/>
  <c r="I1368" i="22"/>
  <c r="N1367" i="22"/>
  <c r="F1367" i="22"/>
  <c r="K1366" i="22"/>
  <c r="P1365" i="22"/>
  <c r="H1365" i="22"/>
  <c r="M1364" i="22"/>
  <c r="R1363" i="22"/>
  <c r="J1363" i="22"/>
  <c r="O1362" i="22"/>
  <c r="G1362" i="22"/>
  <c r="L1361" i="22"/>
  <c r="Q1360" i="22"/>
  <c r="I1360" i="22"/>
  <c r="N1359" i="22"/>
  <c r="L1372" i="22"/>
  <c r="F1370" i="22"/>
  <c r="M1367" i="22"/>
  <c r="G1365" i="22"/>
  <c r="Q1362" i="22"/>
  <c r="F1362" i="22"/>
  <c r="H1361" i="22"/>
  <c r="K1360" i="22"/>
  <c r="O1359" i="22"/>
  <c r="F1359" i="22"/>
  <c r="F1372" i="22"/>
  <c r="M1369" i="22"/>
  <c r="G1367" i="22"/>
  <c r="N1364" i="22"/>
  <c r="P1362" i="22"/>
  <c r="R1361" i="22"/>
  <c r="G1361" i="22"/>
  <c r="J1360" i="22"/>
  <c r="M1359" i="22"/>
  <c r="Q1371" i="22"/>
  <c r="K1369" i="22"/>
  <c r="R1366" i="22"/>
  <c r="L1364" i="22"/>
  <c r="N1362" i="22"/>
  <c r="P1361" i="22"/>
  <c r="F1361" i="22"/>
  <c r="H1360" i="22"/>
  <c r="L1359" i="22"/>
  <c r="Q1373" i="22"/>
  <c r="K1371" i="22"/>
  <c r="R1368" i="22"/>
  <c r="L1366" i="22"/>
  <c r="F1364" i="22"/>
  <c r="M1362" i="22"/>
  <c r="O1361" i="22"/>
  <c r="R1360" i="22"/>
  <c r="G1360" i="22"/>
  <c r="K1359" i="22"/>
  <c r="O1373" i="22"/>
  <c r="I1371" i="22"/>
  <c r="P1368" i="22"/>
  <c r="J1366" i="22"/>
  <c r="Q1363" i="22"/>
  <c r="K1362" i="22"/>
  <c r="N1361" i="22"/>
  <c r="P1360" i="22"/>
  <c r="F1360" i="22"/>
  <c r="J1359" i="22"/>
  <c r="G1373" i="22"/>
  <c r="N1370" i="22"/>
  <c r="H1368" i="22"/>
  <c r="O1365" i="22"/>
  <c r="K1363" i="22"/>
  <c r="I1362" i="22"/>
  <c r="K1361" i="22"/>
  <c r="M1360" i="22"/>
  <c r="Q1359" i="22"/>
  <c r="H1359" i="22"/>
  <c r="N1372" i="22"/>
  <c r="H1370" i="22"/>
  <c r="O1367" i="22"/>
  <c r="I1365" i="22"/>
  <c r="I1363" i="22"/>
  <c r="H1362" i="22"/>
  <c r="J1361" i="22"/>
  <c r="L1360" i="22"/>
  <c r="P1359" i="22"/>
  <c r="G1359" i="22"/>
  <c r="O1360" i="22"/>
  <c r="I1373" i="22"/>
  <c r="R1359" i="22"/>
  <c r="P1370" i="22"/>
  <c r="I1359" i="22"/>
  <c r="J1368" i="22"/>
  <c r="Q1365" i="22"/>
  <c r="J1362" i="22"/>
  <c r="M1361" i="22"/>
  <c r="L1363" i="22"/>
  <c r="O1208" i="22"/>
  <c r="G1208" i="22"/>
  <c r="L1207" i="22"/>
  <c r="Q1206" i="22"/>
  <c r="I1206" i="22"/>
  <c r="N1205" i="22"/>
  <c r="F1205" i="22"/>
  <c r="K1204" i="22"/>
  <c r="P1203" i="22"/>
  <c r="H1203" i="22"/>
  <c r="M1202" i="22"/>
  <c r="R1201" i="22"/>
  <c r="J1201" i="22"/>
  <c r="O1200" i="22"/>
  <c r="G1200" i="22"/>
  <c r="L1199" i="22"/>
  <c r="Q1198" i="22"/>
  <c r="I1198" i="22"/>
  <c r="N1197" i="22"/>
  <c r="F1197" i="22"/>
  <c r="K1196" i="22"/>
  <c r="P1195" i="22"/>
  <c r="H1195" i="22"/>
  <c r="M1194" i="22"/>
  <c r="N1208" i="22"/>
  <c r="F1208" i="22"/>
  <c r="K1207" i="22"/>
  <c r="P1206" i="22"/>
  <c r="H1206" i="22"/>
  <c r="M1205" i="22"/>
  <c r="R1204" i="22"/>
  <c r="J1204" i="22"/>
  <c r="O1203" i="22"/>
  <c r="G1203" i="22"/>
  <c r="L1202" i="22"/>
  <c r="Q1201" i="22"/>
  <c r="I1201" i="22"/>
  <c r="N1200" i="22"/>
  <c r="F1200" i="22"/>
  <c r="K1199" i="22"/>
  <c r="P1198" i="22"/>
  <c r="H1198" i="22"/>
  <c r="M1197" i="22"/>
  <c r="R1196" i="22"/>
  <c r="J1196" i="22"/>
  <c r="O1195" i="22"/>
  <c r="G1195" i="22"/>
  <c r="L1194" i="22"/>
  <c r="M1208" i="22"/>
  <c r="R1207" i="22"/>
  <c r="J1207" i="22"/>
  <c r="O1206" i="22"/>
  <c r="G1206" i="22"/>
  <c r="L1205" i="22"/>
  <c r="Q1204" i="22"/>
  <c r="I1204" i="22"/>
  <c r="N1203" i="22"/>
  <c r="F1203" i="22"/>
  <c r="K1202" i="22"/>
  <c r="P1201" i="22"/>
  <c r="H1201" i="22"/>
  <c r="M1200" i="22"/>
  <c r="R1199" i="22"/>
  <c r="J1199" i="22"/>
  <c r="O1198" i="22"/>
  <c r="G1198" i="22"/>
  <c r="L1197" i="22"/>
  <c r="Q1196" i="22"/>
  <c r="I1196" i="22"/>
  <c r="N1195" i="22"/>
  <c r="F1195" i="22"/>
  <c r="K1194" i="22"/>
  <c r="L1208" i="22"/>
  <c r="Q1207" i="22"/>
  <c r="I1207" i="22"/>
  <c r="N1206" i="22"/>
  <c r="F1206" i="22"/>
  <c r="K1205" i="22"/>
  <c r="P1204" i="22"/>
  <c r="H1204" i="22"/>
  <c r="M1203" i="22"/>
  <c r="R1202" i="22"/>
  <c r="J1202" i="22"/>
  <c r="O1201" i="22"/>
  <c r="G1201" i="22"/>
  <c r="L1200" i="22"/>
  <c r="Q1199" i="22"/>
  <c r="I1199" i="22"/>
  <c r="N1198" i="22"/>
  <c r="F1198" i="22"/>
  <c r="K1197" i="22"/>
  <c r="P1196" i="22"/>
  <c r="H1196" i="22"/>
  <c r="M1195" i="22"/>
  <c r="R1194" i="22"/>
  <c r="J1194" i="22"/>
  <c r="K1208" i="22"/>
  <c r="P1207" i="22"/>
  <c r="H1207" i="22"/>
  <c r="M1206" i="22"/>
  <c r="R1205" i="22"/>
  <c r="J1205" i="22"/>
  <c r="O1204" i="22"/>
  <c r="G1204" i="22"/>
  <c r="L1203" i="22"/>
  <c r="Q1202" i="22"/>
  <c r="I1202" i="22"/>
  <c r="N1201" i="22"/>
  <c r="F1201" i="22"/>
  <c r="K1200" i="22"/>
  <c r="P1199" i="22"/>
  <c r="H1199" i="22"/>
  <c r="M1198" i="22"/>
  <c r="R1197" i="22"/>
  <c r="J1197" i="22"/>
  <c r="O1196" i="22"/>
  <c r="G1196" i="22"/>
  <c r="L1195" i="22"/>
  <c r="Q1194" i="22"/>
  <c r="I1194" i="22"/>
  <c r="R1208" i="22"/>
  <c r="J1208" i="22"/>
  <c r="O1207" i="22"/>
  <c r="G1207" i="22"/>
  <c r="L1206" i="22"/>
  <c r="Q1205" i="22"/>
  <c r="I1205" i="22"/>
  <c r="N1204" i="22"/>
  <c r="F1204" i="22"/>
  <c r="K1203" i="22"/>
  <c r="P1202" i="22"/>
  <c r="H1202" i="22"/>
  <c r="M1201" i="22"/>
  <c r="R1200" i="22"/>
  <c r="J1200" i="22"/>
  <c r="O1199" i="22"/>
  <c r="G1199" i="22"/>
  <c r="L1198" i="22"/>
  <c r="Q1197" i="22"/>
  <c r="I1197" i="22"/>
  <c r="N1196" i="22"/>
  <c r="F1196" i="22"/>
  <c r="K1195" i="22"/>
  <c r="P1194" i="22"/>
  <c r="H1194" i="22"/>
  <c r="Q1208" i="22"/>
  <c r="I1208" i="22"/>
  <c r="N1207" i="22"/>
  <c r="F1207" i="22"/>
  <c r="K1206" i="22"/>
  <c r="P1205" i="22"/>
  <c r="H1205" i="22"/>
  <c r="M1204" i="22"/>
  <c r="R1203" i="22"/>
  <c r="J1203" i="22"/>
  <c r="O1202" i="22"/>
  <c r="G1202" i="22"/>
  <c r="L1201" i="22"/>
  <c r="Q1200" i="22"/>
  <c r="I1200" i="22"/>
  <c r="N1199" i="22"/>
  <c r="F1199" i="22"/>
  <c r="K1198" i="22"/>
  <c r="P1197" i="22"/>
  <c r="H1197" i="22"/>
  <c r="M1196" i="22"/>
  <c r="R1195" i="22"/>
  <c r="J1195" i="22"/>
  <c r="O1194" i="22"/>
  <c r="G1194" i="22"/>
  <c r="P1208" i="22"/>
  <c r="H1208" i="22"/>
  <c r="M1207" i="22"/>
  <c r="R1206" i="22"/>
  <c r="J1206" i="22"/>
  <c r="O1205" i="22"/>
  <c r="G1205" i="22"/>
  <c r="L1204" i="22"/>
  <c r="Q1203" i="22"/>
  <c r="I1203" i="22"/>
  <c r="N1202" i="22"/>
  <c r="F1202" i="22"/>
  <c r="K1201" i="22"/>
  <c r="P1200" i="22"/>
  <c r="H1200" i="22"/>
  <c r="M1199" i="22"/>
  <c r="R1198" i="22"/>
  <c r="J1198" i="22"/>
  <c r="O1197" i="22"/>
  <c r="G1197" i="22"/>
  <c r="L1196" i="22"/>
  <c r="Q1195" i="22"/>
  <c r="I1195" i="22"/>
  <c r="N1194" i="22"/>
  <c r="F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P1448" i="22"/>
  <c r="H1448" i="22"/>
  <c r="M1447" i="22"/>
  <c r="R1446" i="22"/>
  <c r="J1446" i="22"/>
  <c r="O1445" i="22"/>
  <c r="G1445" i="22"/>
  <c r="L1444" i="22"/>
  <c r="Q1443" i="22"/>
  <c r="I1443" i="22"/>
  <c r="N1442" i="22"/>
  <c r="F1442" i="22"/>
  <c r="K1441" i="22"/>
  <c r="P1440" i="22"/>
  <c r="H1440" i="22"/>
  <c r="M1439" i="22"/>
  <c r="R1438" i="22"/>
  <c r="J1438" i="22"/>
  <c r="O1437" i="22"/>
  <c r="G1437" i="22"/>
  <c r="L1436" i="22"/>
  <c r="Q1435" i="22"/>
  <c r="I1435" i="22"/>
  <c r="N1434" i="22"/>
  <c r="F1434" i="22"/>
  <c r="O1448" i="22"/>
  <c r="G1448" i="22"/>
  <c r="L1447" i="22"/>
  <c r="Q1446" i="22"/>
  <c r="I1446" i="22"/>
  <c r="N1445" i="22"/>
  <c r="F1445" i="22"/>
  <c r="K1444" i="22"/>
  <c r="P1443" i="22"/>
  <c r="H1443" i="22"/>
  <c r="M1442" i="22"/>
  <c r="R1441" i="22"/>
  <c r="J1441" i="22"/>
  <c r="O1440" i="22"/>
  <c r="G1440" i="22"/>
  <c r="L1439" i="22"/>
  <c r="Q1438" i="22"/>
  <c r="I1438" i="22"/>
  <c r="N1437" i="22"/>
  <c r="F1437" i="22"/>
  <c r="K1436" i="22"/>
  <c r="P1435" i="22"/>
  <c r="H1435" i="22"/>
  <c r="M1434" i="22"/>
  <c r="N1448" i="22"/>
  <c r="F1448" i="22"/>
  <c r="K1447" i="22"/>
  <c r="P1446" i="22"/>
  <c r="H1446" i="22"/>
  <c r="M1445" i="22"/>
  <c r="R1444" i="22"/>
  <c r="J1444" i="22"/>
  <c r="O1443" i="22"/>
  <c r="G1443" i="22"/>
  <c r="L1442" i="22"/>
  <c r="Q1441" i="22"/>
  <c r="I1441" i="22"/>
  <c r="N1440" i="22"/>
  <c r="F1440" i="22"/>
  <c r="K1439" i="22"/>
  <c r="P1438" i="22"/>
  <c r="H1438" i="22"/>
  <c r="M1437" i="22"/>
  <c r="R1436" i="22"/>
  <c r="J1436" i="22"/>
  <c r="O1435" i="22"/>
  <c r="G1435" i="22"/>
  <c r="L1434" i="22"/>
  <c r="M1448" i="22"/>
  <c r="R1447" i="22"/>
  <c r="J1447" i="22"/>
  <c r="O1446" i="22"/>
  <c r="G1446" i="22"/>
  <c r="L1445" i="22"/>
  <c r="Q1444" i="22"/>
  <c r="I1444" i="22"/>
  <c r="N1443" i="22"/>
  <c r="F1443" i="22"/>
  <c r="K1442" i="22"/>
  <c r="P1441" i="22"/>
  <c r="H1441" i="22"/>
  <c r="M1440" i="22"/>
  <c r="R1439" i="22"/>
  <c r="J1439" i="22"/>
  <c r="O1438" i="22"/>
  <c r="G1438" i="22"/>
  <c r="L1437" i="22"/>
  <c r="Q1436" i="22"/>
  <c r="I1436" i="22"/>
  <c r="N1435" i="22"/>
  <c r="F1435" i="22"/>
  <c r="K1434" i="22"/>
  <c r="L1448" i="22"/>
  <c r="Q1447" i="22"/>
  <c r="I1447" i="22"/>
  <c r="N1446" i="22"/>
  <c r="F1446" i="22"/>
  <c r="K1445" i="22"/>
  <c r="P1444" i="22"/>
  <c r="H1444" i="22"/>
  <c r="M1443" i="22"/>
  <c r="R1442" i="22"/>
  <c r="J1442" i="22"/>
  <c r="O1441" i="22"/>
  <c r="G1441" i="22"/>
  <c r="L1440" i="22"/>
  <c r="Q1439" i="22"/>
  <c r="I1439" i="22"/>
  <c r="N1438" i="22"/>
  <c r="F1438" i="22"/>
  <c r="K1437" i="22"/>
  <c r="P1436" i="22"/>
  <c r="H1436" i="22"/>
  <c r="M1435" i="22"/>
  <c r="R1434" i="22"/>
  <c r="J1434" i="22"/>
  <c r="R1448" i="22"/>
  <c r="J1448" i="22"/>
  <c r="O1447" i="22"/>
  <c r="G1447" i="22"/>
  <c r="L1446" i="22"/>
  <c r="Q1445" i="22"/>
  <c r="I1445" i="22"/>
  <c r="N1444" i="22"/>
  <c r="F1444" i="22"/>
  <c r="K1443" i="22"/>
  <c r="P1442" i="22"/>
  <c r="H1442" i="22"/>
  <c r="M1441" i="22"/>
  <c r="R1440" i="22"/>
  <c r="J1440" i="22"/>
  <c r="O1439" i="22"/>
  <c r="G1439" i="22"/>
  <c r="L1438" i="22"/>
  <c r="Q1437" i="22"/>
  <c r="I1437" i="22"/>
  <c r="N1436" i="22"/>
  <c r="F1436" i="22"/>
  <c r="K1435" i="22"/>
  <c r="P1434" i="22"/>
  <c r="H1434" i="22"/>
  <c r="Q1448" i="22"/>
  <c r="I1448" i="22"/>
  <c r="N1447" i="22"/>
  <c r="F1447" i="22"/>
  <c r="K1446" i="22"/>
  <c r="P1445" i="22"/>
  <c r="H1445" i="22"/>
  <c r="M1444" i="22"/>
  <c r="R1443" i="22"/>
  <c r="J1443" i="22"/>
  <c r="O1442" i="22"/>
  <c r="G1442" i="22"/>
  <c r="L1441" i="22"/>
  <c r="Q1440" i="22"/>
  <c r="I1440" i="22"/>
  <c r="N1439" i="22"/>
  <c r="F1439" i="22"/>
  <c r="K1438" i="22"/>
  <c r="P1437" i="22"/>
  <c r="H1437" i="22"/>
  <c r="M1436" i="22"/>
  <c r="R1435" i="22"/>
  <c r="J1435" i="22"/>
  <c r="O1434" i="22"/>
  <c r="G1434" i="22"/>
  <c r="H1447" i="22"/>
  <c r="I1442" i="22"/>
  <c r="J1437" i="22"/>
  <c r="M1446" i="22"/>
  <c r="N1441" i="22"/>
  <c r="O1436" i="22"/>
  <c r="R1445" i="22"/>
  <c r="F1441" i="22"/>
  <c r="G1436" i="22"/>
  <c r="J1445" i="22"/>
  <c r="K1440" i="22"/>
  <c r="L1435" i="22"/>
  <c r="O1444" i="22"/>
  <c r="P1439" i="22"/>
  <c r="Q1434" i="22"/>
  <c r="K1448" i="22"/>
  <c r="L1443" i="22"/>
  <c r="M1438" i="22"/>
  <c r="P1447" i="22"/>
  <c r="Q1442" i="22"/>
  <c r="R1437" i="22"/>
  <c r="G1444" i="22"/>
  <c r="I1434" i="22"/>
  <c r="H1439" i="22"/>
  <c r="N1343" i="22"/>
  <c r="F1343" i="22"/>
  <c r="K1342" i="22"/>
  <c r="P1341" i="22"/>
  <c r="H1341" i="22"/>
  <c r="M1340" i="22"/>
  <c r="R1339" i="22"/>
  <c r="J1339" i="22"/>
  <c r="O1338" i="22"/>
  <c r="G1338" i="22"/>
  <c r="L1337" i="22"/>
  <c r="Q1336" i="22"/>
  <c r="I1336" i="22"/>
  <c r="N1335" i="22"/>
  <c r="F1335" i="22"/>
  <c r="K1334" i="22"/>
  <c r="P1333" i="22"/>
  <c r="H1333" i="22"/>
  <c r="M1332" i="22"/>
  <c r="R1331" i="22"/>
  <c r="J1331" i="22"/>
  <c r="O1330" i="22"/>
  <c r="G1330" i="22"/>
  <c r="L1329" i="22"/>
  <c r="M1343" i="22"/>
  <c r="R1342" i="22"/>
  <c r="J1342" i="22"/>
  <c r="O1341" i="22"/>
  <c r="G1341" i="22"/>
  <c r="L1340" i="22"/>
  <c r="Q1339" i="22"/>
  <c r="I1339" i="22"/>
  <c r="N1338" i="22"/>
  <c r="F1338" i="22"/>
  <c r="K1337" i="22"/>
  <c r="P1336" i="22"/>
  <c r="H1336" i="22"/>
  <c r="M1335" i="22"/>
  <c r="R1334" i="22"/>
  <c r="J1334" i="22"/>
  <c r="O1333" i="22"/>
  <c r="G1333" i="22"/>
  <c r="L1332" i="22"/>
  <c r="Q1331" i="22"/>
  <c r="I1331" i="22"/>
  <c r="N1330" i="22"/>
  <c r="F1330" i="22"/>
  <c r="K1329" i="22"/>
  <c r="L1343" i="22"/>
  <c r="Q1342" i="22"/>
  <c r="I1342" i="22"/>
  <c r="N1341" i="22"/>
  <c r="F1341" i="22"/>
  <c r="K1340" i="22"/>
  <c r="P1339" i="22"/>
  <c r="H1339" i="22"/>
  <c r="M1338" i="22"/>
  <c r="R1337" i="22"/>
  <c r="J1337" i="22"/>
  <c r="O1336" i="22"/>
  <c r="G1336" i="22"/>
  <c r="L1335" i="22"/>
  <c r="Q1334" i="22"/>
  <c r="I1334" i="22"/>
  <c r="N1333" i="22"/>
  <c r="F1333" i="22"/>
  <c r="K1332" i="22"/>
  <c r="P1331" i="22"/>
  <c r="H1331" i="22"/>
  <c r="M1330" i="22"/>
  <c r="R1329" i="22"/>
  <c r="J1329" i="22"/>
  <c r="K1343" i="22"/>
  <c r="P1342" i="22"/>
  <c r="H1342" i="22"/>
  <c r="M1341" i="22"/>
  <c r="R1340" i="22"/>
  <c r="J1340" i="22"/>
  <c r="O1339" i="22"/>
  <c r="G1339" i="22"/>
  <c r="L1338" i="22"/>
  <c r="Q1337" i="22"/>
  <c r="I1337" i="22"/>
  <c r="N1336" i="22"/>
  <c r="F1336" i="22"/>
  <c r="K1335" i="22"/>
  <c r="P1334" i="22"/>
  <c r="H1334" i="22"/>
  <c r="M1333" i="22"/>
  <c r="R1332" i="22"/>
  <c r="J1332" i="22"/>
  <c r="O1331" i="22"/>
  <c r="G1331" i="22"/>
  <c r="L1330" i="22"/>
  <c r="Q1329" i="22"/>
  <c r="I1329" i="22"/>
  <c r="R1343" i="22"/>
  <c r="J1343" i="22"/>
  <c r="O1342" i="22"/>
  <c r="G1342" i="22"/>
  <c r="L1341" i="22"/>
  <c r="Q1340" i="22"/>
  <c r="I1340" i="22"/>
  <c r="N1339" i="22"/>
  <c r="F1339" i="22"/>
  <c r="K1338" i="22"/>
  <c r="P1337" i="22"/>
  <c r="H1337" i="22"/>
  <c r="M1336" i="22"/>
  <c r="R1335" i="22"/>
  <c r="J1335" i="22"/>
  <c r="O1334" i="22"/>
  <c r="G1334" i="22"/>
  <c r="L1333" i="22"/>
  <c r="Q1332" i="22"/>
  <c r="I1332" i="22"/>
  <c r="N1331" i="22"/>
  <c r="F1331" i="22"/>
  <c r="K1330" i="22"/>
  <c r="P1329" i="22"/>
  <c r="H1329" i="22"/>
  <c r="P1343" i="22"/>
  <c r="H1343" i="22"/>
  <c r="M1342" i="22"/>
  <c r="R1341" i="22"/>
  <c r="J1341" i="22"/>
  <c r="O1340" i="22"/>
  <c r="G1340" i="22"/>
  <c r="L1339" i="22"/>
  <c r="Q1338" i="22"/>
  <c r="I1338" i="22"/>
  <c r="N1337" i="22"/>
  <c r="F1337" i="22"/>
  <c r="K1336" i="22"/>
  <c r="P1335" i="22"/>
  <c r="H1335" i="22"/>
  <c r="M1334" i="22"/>
  <c r="R1333" i="22"/>
  <c r="J1333" i="22"/>
  <c r="O1332" i="22"/>
  <c r="G1332" i="22"/>
  <c r="L1331" i="22"/>
  <c r="Q1330" i="22"/>
  <c r="I1330" i="22"/>
  <c r="N1329" i="22"/>
  <c r="F1329" i="22"/>
  <c r="O1343" i="22"/>
  <c r="G1343" i="22"/>
  <c r="L1342" i="22"/>
  <c r="Q1341" i="22"/>
  <c r="I1341" i="22"/>
  <c r="N1340" i="22"/>
  <c r="F1340" i="22"/>
  <c r="K1339" i="22"/>
  <c r="P1338" i="22"/>
  <c r="H1338" i="22"/>
  <c r="M1337" i="22"/>
  <c r="R1336" i="22"/>
  <c r="J1336" i="22"/>
  <c r="O1335" i="22"/>
  <c r="G1335" i="22"/>
  <c r="L1334" i="22"/>
  <c r="Q1333" i="22"/>
  <c r="I1333" i="22"/>
  <c r="N1332" i="22"/>
  <c r="F1332" i="22"/>
  <c r="K1331" i="22"/>
  <c r="P1330" i="22"/>
  <c r="H1330" i="22"/>
  <c r="M1329" i="22"/>
  <c r="P1340" i="22"/>
  <c r="Q1335" i="22"/>
  <c r="R1330" i="22"/>
  <c r="H1340" i="22"/>
  <c r="I1335" i="22"/>
  <c r="J1330" i="22"/>
  <c r="M1339" i="22"/>
  <c r="N1334" i="22"/>
  <c r="O1329" i="22"/>
  <c r="Q1343" i="22"/>
  <c r="R1338" i="22"/>
  <c r="F1334" i="22"/>
  <c r="G1329" i="22"/>
  <c r="I1343" i="22"/>
  <c r="J1338" i="22"/>
  <c r="K1333" i="22"/>
  <c r="F1342" i="22"/>
  <c r="G1337" i="22"/>
  <c r="H1332" i="22"/>
  <c r="K1341" i="22"/>
  <c r="L1336" i="22"/>
  <c r="M1331" i="22"/>
  <c r="N1342" i="22"/>
  <c r="O1337" i="22"/>
  <c r="P1332"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P1178" i="22"/>
  <c r="H1178" i="22"/>
  <c r="M1177" i="22"/>
  <c r="R1176" i="22"/>
  <c r="J1176" i="22"/>
  <c r="O1175" i="22"/>
  <c r="G1175" i="22"/>
  <c r="L1174" i="22"/>
  <c r="Q1173" i="22"/>
  <c r="I1173" i="22"/>
  <c r="N1172" i="22"/>
  <c r="F1172" i="22"/>
  <c r="K1171" i="22"/>
  <c r="P1170" i="22"/>
  <c r="H1170" i="22"/>
  <c r="M1169" i="22"/>
  <c r="R1168" i="22"/>
  <c r="J1168" i="22"/>
  <c r="O1167" i="22"/>
  <c r="G1167" i="22"/>
  <c r="L1166" i="22"/>
  <c r="Q1165" i="22"/>
  <c r="I1165" i="22"/>
  <c r="N1164" i="22"/>
  <c r="F1164" i="22"/>
  <c r="O1178" i="22"/>
  <c r="G1178" i="22"/>
  <c r="L1177" i="22"/>
  <c r="Q1176" i="22"/>
  <c r="I1176" i="22"/>
  <c r="N1175" i="22"/>
  <c r="F1175" i="22"/>
  <c r="K1174" i="22"/>
  <c r="P1173" i="22"/>
  <c r="H1173" i="22"/>
  <c r="M1172" i="22"/>
  <c r="R1171" i="22"/>
  <c r="J1171" i="22"/>
  <c r="O1170" i="22"/>
  <c r="G1170" i="22"/>
  <c r="L1169" i="22"/>
  <c r="Q1168" i="22"/>
  <c r="I1168" i="22"/>
  <c r="N1167" i="22"/>
  <c r="F1167" i="22"/>
  <c r="K1166" i="22"/>
  <c r="P1165" i="22"/>
  <c r="H1165" i="22"/>
  <c r="M1164" i="22"/>
  <c r="N1178" i="22"/>
  <c r="F1178" i="22"/>
  <c r="K1177" i="22"/>
  <c r="P1176" i="22"/>
  <c r="H1176" i="22"/>
  <c r="M1175" i="22"/>
  <c r="R1174" i="22"/>
  <c r="J1174" i="22"/>
  <c r="O1173" i="22"/>
  <c r="G1173" i="22"/>
  <c r="L1172" i="22"/>
  <c r="Q1171" i="22"/>
  <c r="I1171" i="22"/>
  <c r="N1170" i="22"/>
  <c r="F1170" i="22"/>
  <c r="K1169" i="22"/>
  <c r="P1168" i="22"/>
  <c r="H1168" i="22"/>
  <c r="M1167" i="22"/>
  <c r="R1166" i="22"/>
  <c r="J1166" i="22"/>
  <c r="O1165" i="22"/>
  <c r="G1165" i="22"/>
  <c r="L1164" i="22"/>
  <c r="M1178" i="22"/>
  <c r="R1177"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M1403" i="22"/>
  <c r="R1402" i="22"/>
  <c r="J1402" i="22"/>
  <c r="O1401" i="22"/>
  <c r="G1401" i="22"/>
  <c r="L1400" i="22"/>
  <c r="Q1399" i="22"/>
  <c r="I1399" i="22"/>
  <c r="N1398" i="22"/>
  <c r="F1398" i="22"/>
  <c r="R1403" i="22"/>
  <c r="I1403" i="22"/>
  <c r="M1402" i="22"/>
  <c r="Q1401" i="22"/>
  <c r="H1401" i="22"/>
  <c r="K1400" i="22"/>
  <c r="O1399" i="22"/>
  <c r="F1399" i="22"/>
  <c r="J1398" i="22"/>
  <c r="N1397" i="22"/>
  <c r="F1397" i="22"/>
  <c r="K1396" i="22"/>
  <c r="P1395" i="22"/>
  <c r="H1395" i="22"/>
  <c r="M1394" i="22"/>
  <c r="R1393" i="22"/>
  <c r="J1393" i="22"/>
  <c r="O1392" i="22"/>
  <c r="G1392" i="22"/>
  <c r="L1391" i="22"/>
  <c r="Q1390" i="22"/>
  <c r="I1390" i="22"/>
  <c r="N1389" i="22"/>
  <c r="F1389" i="22"/>
  <c r="Q1403" i="22"/>
  <c r="H1403" i="22"/>
  <c r="L1402" i="22"/>
  <c r="P1401" i="22"/>
  <c r="F1401" i="22"/>
  <c r="J1400" i="22"/>
  <c r="N1399" i="22"/>
  <c r="R1398" i="22"/>
  <c r="I1398" i="22"/>
  <c r="M1397" i="22"/>
  <c r="R1396" i="22"/>
  <c r="J1396" i="22"/>
  <c r="O1395" i="22"/>
  <c r="G1395" i="22"/>
  <c r="L1394" i="22"/>
  <c r="Q1393" i="22"/>
  <c r="I1393" i="22"/>
  <c r="N1392" i="22"/>
  <c r="F1392" i="22"/>
  <c r="K1391" i="22"/>
  <c r="P1390" i="22"/>
  <c r="H1390" i="22"/>
  <c r="M1389" i="22"/>
  <c r="P1403" i="22"/>
  <c r="G1403" i="22"/>
  <c r="K1402" i="22"/>
  <c r="N1401" i="22"/>
  <c r="R1400" i="22"/>
  <c r="I1400" i="22"/>
  <c r="M1399" i="22"/>
  <c r="Q1398" i="22"/>
  <c r="H1398" i="22"/>
  <c r="L1397" i="22"/>
  <c r="Q1396" i="22"/>
  <c r="I1396" i="22"/>
  <c r="N1395" i="22"/>
  <c r="F1395" i="22"/>
  <c r="K1394" i="22"/>
  <c r="P1393" i="22"/>
  <c r="H1393" i="22"/>
  <c r="M1392" i="22"/>
  <c r="R1391" i="22"/>
  <c r="J1391" i="22"/>
  <c r="O1390" i="22"/>
  <c r="G1390" i="22"/>
  <c r="L1389" i="22"/>
  <c r="O1403" i="22"/>
  <c r="F1403" i="22"/>
  <c r="I1402" i="22"/>
  <c r="M1401" i="22"/>
  <c r="Q1400" i="22"/>
  <c r="H1400" i="22"/>
  <c r="L1399" i="22"/>
  <c r="P1398" i="22"/>
  <c r="G1398" i="22"/>
  <c r="K1397" i="22"/>
  <c r="P1396" i="22"/>
  <c r="H1396" i="22"/>
  <c r="M1395" i="22"/>
  <c r="R1394" i="22"/>
  <c r="J1394" i="22"/>
  <c r="O1393" i="22"/>
  <c r="G1393" i="22"/>
  <c r="L1392" i="22"/>
  <c r="Q1391" i="22"/>
  <c r="I1391" i="22"/>
  <c r="N1390" i="22"/>
  <c r="F1390" i="22"/>
  <c r="K1389" i="22"/>
  <c r="N1403" i="22"/>
  <c r="Q1402" i="22"/>
  <c r="H1402" i="22"/>
  <c r="L1401" i="22"/>
  <c r="P1400" i="22"/>
  <c r="G1400" i="22"/>
  <c r="K1399" i="22"/>
  <c r="O1398" i="22"/>
  <c r="R1397" i="22"/>
  <c r="J1397" i="22"/>
  <c r="O1396" i="22"/>
  <c r="G1396" i="22"/>
  <c r="L1395" i="22"/>
  <c r="Q1394" i="22"/>
  <c r="I1394" i="22"/>
  <c r="N1393" i="22"/>
  <c r="F1393" i="22"/>
  <c r="K1392" i="22"/>
  <c r="P1391" i="22"/>
  <c r="H1391" i="22"/>
  <c r="M1390" i="22"/>
  <c r="R1389" i="22"/>
  <c r="J1389" i="22"/>
  <c r="K1403" i="22"/>
  <c r="O1402" i="22"/>
  <c r="F1402" i="22"/>
  <c r="J1401" i="22"/>
  <c r="N1400" i="22"/>
  <c r="R1399" i="22"/>
  <c r="H1399" i="22"/>
  <c r="L1398" i="22"/>
  <c r="P1397" i="22"/>
  <c r="H1397" i="22"/>
  <c r="M1396" i="22"/>
  <c r="R1395" i="22"/>
  <c r="J1395" i="22"/>
  <c r="O1394" i="22"/>
  <c r="G1394" i="22"/>
  <c r="L1393" i="22"/>
  <c r="Q1392" i="22"/>
  <c r="I1392" i="22"/>
  <c r="N1391" i="22"/>
  <c r="F1391" i="22"/>
  <c r="K1390" i="22"/>
  <c r="P1389" i="22"/>
  <c r="H1389" i="22"/>
  <c r="J1403" i="22"/>
  <c r="N1402" i="22"/>
  <c r="R1401" i="22"/>
  <c r="I1401" i="22"/>
  <c r="P1399" i="22"/>
  <c r="G1397" i="22"/>
  <c r="N1394" i="22"/>
  <c r="H1392" i="22"/>
  <c r="O1389" i="22"/>
  <c r="L1403" i="22"/>
  <c r="J1399" i="22"/>
  <c r="N1396" i="22"/>
  <c r="H1394" i="22"/>
  <c r="O1391" i="22"/>
  <c r="I1389" i="22"/>
  <c r="P1402" i="22"/>
  <c r="G1399" i="22"/>
  <c r="L1396" i="22"/>
  <c r="F1394" i="22"/>
  <c r="M1391" i="22"/>
  <c r="G1389" i="22"/>
  <c r="G1402" i="22"/>
  <c r="M1398" i="22"/>
  <c r="F1396" i="22"/>
  <c r="M1393" i="22"/>
  <c r="G1391" i="22"/>
  <c r="K1401" i="22"/>
  <c r="K1398" i="22"/>
  <c r="Q1395" i="22"/>
  <c r="K1393" i="22"/>
  <c r="R1390" i="22"/>
  <c r="M1400" i="22"/>
  <c r="O1397" i="22"/>
  <c r="I1395" i="22"/>
  <c r="P1392" i="22"/>
  <c r="J1390" i="22"/>
  <c r="F1400" i="22"/>
  <c r="I1397" i="22"/>
  <c r="P1394" i="22"/>
  <c r="J1392" i="22"/>
  <c r="Q1389" i="22"/>
  <c r="K1395" i="22"/>
  <c r="R1392" i="22"/>
  <c r="L1390" i="22"/>
  <c r="O1400" i="22"/>
  <c r="Q1397" i="22"/>
  <c r="L953" i="22"/>
  <c r="Q952" i="22"/>
  <c r="I952" i="22"/>
  <c r="N951" i="22"/>
  <c r="F951" i="22"/>
  <c r="K950" i="22"/>
  <c r="P949" i="22"/>
  <c r="H949" i="22"/>
  <c r="M948" i="22"/>
  <c r="R947" i="22"/>
  <c r="J947" i="22"/>
  <c r="O946" i="22"/>
  <c r="G946" i="22"/>
  <c r="L945" i="22"/>
  <c r="Q944" i="22"/>
  <c r="I944" i="22"/>
  <c r="N943" i="22"/>
  <c r="F943" i="22"/>
  <c r="K942" i="22"/>
  <c r="P941" i="22"/>
  <c r="H941" i="22"/>
  <c r="M940" i="22"/>
  <c r="R939" i="22"/>
  <c r="J939" i="22"/>
  <c r="K953" i="22"/>
  <c r="P952" i="22"/>
  <c r="H952" i="22"/>
  <c r="M951" i="22"/>
  <c r="R950" i="22"/>
  <c r="J950" i="22"/>
  <c r="O949" i="22"/>
  <c r="G949" i="22"/>
  <c r="L948" i="22"/>
  <c r="Q947" i="22"/>
  <c r="I947" i="22"/>
  <c r="N946" i="22"/>
  <c r="F946" i="22"/>
  <c r="K945" i="22"/>
  <c r="P944" i="22"/>
  <c r="H944" i="22"/>
  <c r="M943" i="22"/>
  <c r="R942" i="22"/>
  <c r="J942" i="22"/>
  <c r="O941" i="22"/>
  <c r="G941" i="22"/>
  <c r="L940" i="22"/>
  <c r="Q939" i="22"/>
  <c r="I939" i="22"/>
  <c r="R953" i="22"/>
  <c r="J953" i="22"/>
  <c r="O952" i="22"/>
  <c r="G952" i="22"/>
  <c r="L951" i="22"/>
  <c r="Q950" i="22"/>
  <c r="I950" i="22"/>
  <c r="N949" i="22"/>
  <c r="F949" i="22"/>
  <c r="K948" i="22"/>
  <c r="P947" i="22"/>
  <c r="H947" i="22"/>
  <c r="M946" i="22"/>
  <c r="R945" i="22"/>
  <c r="J945" i="22"/>
  <c r="O944" i="22"/>
  <c r="G944" i="22"/>
  <c r="L943" i="22"/>
  <c r="Q942" i="22"/>
  <c r="I942" i="22"/>
  <c r="N941" i="22"/>
  <c r="F941" i="22"/>
  <c r="K940" i="22"/>
  <c r="P939" i="22"/>
  <c r="H939" i="22"/>
  <c r="Q953" i="22"/>
  <c r="I953" i="22"/>
  <c r="N952" i="22"/>
  <c r="F952" i="22"/>
  <c r="K951" i="22"/>
  <c r="P950" i="22"/>
  <c r="H950" i="22"/>
  <c r="M949" i="22"/>
  <c r="R948" i="22"/>
  <c r="J948" i="22"/>
  <c r="O947" i="22"/>
  <c r="G947" i="22"/>
  <c r="L946" i="22"/>
  <c r="Q945" i="22"/>
  <c r="I945" i="22"/>
  <c r="N944" i="22"/>
  <c r="F944" i="22"/>
  <c r="K943" i="22"/>
  <c r="P942" i="22"/>
  <c r="H942" i="22"/>
  <c r="M941" i="22"/>
  <c r="R940" i="22"/>
  <c r="J940" i="22"/>
  <c r="O939" i="22"/>
  <c r="G939" i="22"/>
  <c r="P953" i="22"/>
  <c r="H953" i="22"/>
  <c r="M952" i="22"/>
  <c r="R951" i="22"/>
  <c r="J951" i="22"/>
  <c r="O950" i="22"/>
  <c r="G950" i="22"/>
  <c r="L949" i="22"/>
  <c r="Q948" i="22"/>
  <c r="I948" i="22"/>
  <c r="N947" i="22"/>
  <c r="F947" i="22"/>
  <c r="K946" i="22"/>
  <c r="P945" i="22"/>
  <c r="H945" i="22"/>
  <c r="M944" i="22"/>
  <c r="R943" i="22"/>
  <c r="J943" i="22"/>
  <c r="O942" i="22"/>
  <c r="G942" i="22"/>
  <c r="L941" i="22"/>
  <c r="Q940" i="22"/>
  <c r="I940" i="22"/>
  <c r="N939" i="22"/>
  <c r="F939" i="22"/>
  <c r="O953" i="22"/>
  <c r="G953" i="22"/>
  <c r="L952" i="22"/>
  <c r="Q951" i="22"/>
  <c r="I951" i="22"/>
  <c r="N950" i="22"/>
  <c r="F950" i="22"/>
  <c r="K949" i="22"/>
  <c r="P948" i="22"/>
  <c r="H948" i="22"/>
  <c r="M947" i="22"/>
  <c r="R946" i="22"/>
  <c r="J946" i="22"/>
  <c r="O945" i="22"/>
  <c r="G945" i="22"/>
  <c r="L944" i="22"/>
  <c r="Q943" i="22"/>
  <c r="I943" i="22"/>
  <c r="N942" i="22"/>
  <c r="F942" i="22"/>
  <c r="K941" i="22"/>
  <c r="P940" i="22"/>
  <c r="H940" i="22"/>
  <c r="M939" i="22"/>
  <c r="N953" i="22"/>
  <c r="F953" i="22"/>
  <c r="K952" i="22"/>
  <c r="P951" i="22"/>
  <c r="H951" i="22"/>
  <c r="M950" i="22"/>
  <c r="R949" i="22"/>
  <c r="J949" i="22"/>
  <c r="O948" i="22"/>
  <c r="G948" i="22"/>
  <c r="L947" i="22"/>
  <c r="Q946" i="22"/>
  <c r="I946" i="22"/>
  <c r="N945" i="22"/>
  <c r="F945" i="22"/>
  <c r="K944" i="22"/>
  <c r="P943" i="22"/>
  <c r="H943" i="22"/>
  <c r="M942" i="22"/>
  <c r="R941" i="22"/>
  <c r="J941" i="22"/>
  <c r="O940" i="22"/>
  <c r="G940" i="22"/>
  <c r="L939" i="22"/>
  <c r="M953" i="22"/>
  <c r="R952" i="22"/>
  <c r="J952" i="22"/>
  <c r="O951" i="22"/>
  <c r="G951" i="22"/>
  <c r="L950" i="22"/>
  <c r="Q949" i="22"/>
  <c r="I949" i="22"/>
  <c r="N948" i="22"/>
  <c r="F948" i="22"/>
  <c r="K947" i="22"/>
  <c r="P946" i="22"/>
  <c r="H946" i="22"/>
  <c r="M945" i="22"/>
  <c r="R944" i="22"/>
  <c r="J944" i="22"/>
  <c r="O943" i="22"/>
  <c r="G943" i="22"/>
  <c r="L942" i="22"/>
  <c r="Q941" i="22"/>
  <c r="I941" i="22"/>
  <c r="N940" i="22"/>
  <c r="F940" i="22"/>
  <c r="K939"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771" i="22" l="1"/>
  <c r="G766" i="22"/>
  <c r="R770" i="22"/>
  <c r="F766" i="22"/>
  <c r="G761" i="22"/>
  <c r="L771" i="22"/>
  <c r="M766" i="22"/>
  <c r="F772" i="22"/>
  <c r="G767" i="22"/>
  <c r="R771" i="22"/>
  <c r="F767" i="22"/>
  <c r="K770" i="22"/>
  <c r="L765" i="22"/>
  <c r="J770" i="22"/>
  <c r="J1449" i="22" s="1"/>
  <c r="K765" i="22"/>
  <c r="L760" i="22"/>
  <c r="G60" i="23" s="1"/>
  <c r="Q770" i="22"/>
  <c r="R765" i="22"/>
  <c r="K771" i="22"/>
  <c r="L766" i="22"/>
  <c r="J771" i="22"/>
  <c r="K766" i="22"/>
  <c r="P769" i="22"/>
  <c r="Q764" i="22"/>
  <c r="O769" i="22"/>
  <c r="L773" i="22"/>
  <c r="M768" i="22"/>
  <c r="K773" i="22"/>
  <c r="L768" i="22"/>
  <c r="M763" i="22"/>
  <c r="R773" i="22"/>
  <c r="F769" i="22"/>
  <c r="G764" i="22"/>
  <c r="M769" i="22"/>
  <c r="N764" i="22"/>
  <c r="L769" i="22"/>
  <c r="M764" i="22"/>
  <c r="Q772" i="22"/>
  <c r="R767" i="22"/>
  <c r="P772" i="22"/>
  <c r="Q767" i="22"/>
  <c r="R762" i="22"/>
  <c r="J773" i="22"/>
  <c r="K768" i="22"/>
  <c r="Q773" i="22"/>
  <c r="G814" i="22"/>
  <c r="B72" i="23" s="1"/>
  <c r="H809" i="22"/>
  <c r="I804" i="22"/>
  <c r="D67" i="23" s="1"/>
  <c r="N814" i="22"/>
  <c r="O809" i="22"/>
  <c r="P804" i="22"/>
  <c r="H815" i="22"/>
  <c r="I810" i="22"/>
  <c r="J805" i="22"/>
  <c r="O815" i="22"/>
  <c r="P810" i="22"/>
  <c r="K64" i="23" s="1"/>
  <c r="Q805" i="22"/>
  <c r="I816" i="22"/>
  <c r="J811" i="22"/>
  <c r="K806" i="22"/>
  <c r="G816" i="22"/>
  <c r="H811" i="22"/>
  <c r="C61" i="23" s="1"/>
  <c r="I806" i="22"/>
  <c r="F816" i="22"/>
  <c r="G811" i="22"/>
  <c r="H806" i="22"/>
  <c r="G813" i="22"/>
  <c r="N810" i="22"/>
  <c r="G805" i="22"/>
  <c r="K818" i="22"/>
  <c r="F65" i="23" s="1"/>
  <c r="L813" i="22"/>
  <c r="M808" i="22"/>
  <c r="R818" i="22"/>
  <c r="F814" i="22"/>
  <c r="G809" i="22"/>
  <c r="H804" i="22"/>
  <c r="M814" i="22"/>
  <c r="N809" i="22"/>
  <c r="O804" i="22"/>
  <c r="G815" i="22"/>
  <c r="B73" i="23" s="1"/>
  <c r="H810" i="22"/>
  <c r="I805" i="22"/>
  <c r="N815" i="22"/>
  <c r="O810" i="22"/>
  <c r="P805" i="22"/>
  <c r="L815" i="22"/>
  <c r="G73" i="23" s="1"/>
  <c r="M810" i="22"/>
  <c r="N805" i="22"/>
  <c r="I60" i="23" s="1"/>
  <c r="K815" i="22"/>
  <c r="L810" i="22"/>
  <c r="M805" i="22"/>
  <c r="H808" i="22"/>
  <c r="H816" i="22"/>
  <c r="J814" i="22"/>
  <c r="P817" i="22"/>
  <c r="Q812" i="22"/>
  <c r="R807" i="22"/>
  <c r="J818" i="22"/>
  <c r="K813" i="22"/>
  <c r="L808" i="22"/>
  <c r="Q818" i="22"/>
  <c r="R813" i="22"/>
  <c r="M62" i="23" s="1"/>
  <c r="F809" i="22"/>
  <c r="G804" i="22"/>
  <c r="G1449" i="22" s="1"/>
  <c r="L814" i="22"/>
  <c r="M809" i="22"/>
  <c r="N804" i="22"/>
  <c r="F815" i="22"/>
  <c r="G810" i="22"/>
  <c r="H805" i="22"/>
  <c r="C60" i="23" s="1"/>
  <c r="Q814" i="22"/>
  <c r="R809" i="22"/>
  <c r="M63" i="23" s="1"/>
  <c r="F805" i="22"/>
  <c r="P814" i="22"/>
  <c r="Q809" i="22"/>
  <c r="R804" i="22"/>
  <c r="K817" i="22"/>
  <c r="I811" i="22"/>
  <c r="D61" i="23" s="1"/>
  <c r="K809" i="22"/>
  <c r="M816" i="22"/>
  <c r="N811" i="22"/>
  <c r="O806" i="22"/>
  <c r="G817" i="22"/>
  <c r="H812" i="22"/>
  <c r="I807" i="22"/>
  <c r="N817" i="22"/>
  <c r="O812" i="22"/>
  <c r="P807" i="22"/>
  <c r="H818" i="22"/>
  <c r="I813" i="22"/>
  <c r="J808" i="22"/>
  <c r="O818" i="22"/>
  <c r="P813" i="22"/>
  <c r="Q808" i="22"/>
  <c r="M818" i="22"/>
  <c r="N813" i="22"/>
  <c r="O808" i="22"/>
  <c r="L818" i="22"/>
  <c r="M813" i="22"/>
  <c r="N808" i="22"/>
  <c r="N818" i="22"/>
  <c r="M807" i="22"/>
  <c r="H68" i="23" s="1"/>
  <c r="M815" i="22"/>
  <c r="R815" i="22"/>
  <c r="F811" i="22"/>
  <c r="G806" i="22"/>
  <c r="L816" i="22"/>
  <c r="M811" i="22"/>
  <c r="N806" i="22"/>
  <c r="F817" i="22"/>
  <c r="G812" i="22"/>
  <c r="H807" i="22"/>
  <c r="C68" i="23" s="1"/>
  <c r="M817" i="22"/>
  <c r="N812" i="22"/>
  <c r="O807" i="22"/>
  <c r="G818" i="22"/>
  <c r="H813" i="22"/>
  <c r="I808" i="22"/>
  <c r="R817" i="22"/>
  <c r="F813" i="22"/>
  <c r="G808" i="22"/>
  <c r="Q817" i="22"/>
  <c r="R812" i="22"/>
  <c r="F808" i="22"/>
  <c r="O813" i="22"/>
  <c r="P816" i="22"/>
  <c r="K65" i="23" s="1"/>
  <c r="O805" i="22"/>
  <c r="M1029" i="22"/>
  <c r="L1034" i="22"/>
  <c r="K1039" i="22"/>
  <c r="F1029" i="22"/>
  <c r="R1033" i="22"/>
  <c r="Q1038" i="22"/>
  <c r="P1043" i="22"/>
  <c r="K1033" i="22"/>
  <c r="J1038" i="22"/>
  <c r="I1043" i="22"/>
  <c r="Q1032" i="22"/>
  <c r="P1037" i="22"/>
  <c r="O1042" i="22"/>
  <c r="J1032" i="22"/>
  <c r="I1037" i="22"/>
  <c r="H1042" i="22"/>
  <c r="K1032" i="22"/>
  <c r="J1037" i="22"/>
  <c r="I1042" i="22"/>
  <c r="L1032" i="22"/>
  <c r="K1037" i="22"/>
  <c r="J1042" i="22"/>
  <c r="M1032" i="22"/>
  <c r="L1037" i="22"/>
  <c r="K1042" i="22"/>
  <c r="P773" i="22"/>
  <c r="N772" i="22"/>
  <c r="G772" i="22"/>
  <c r="N766" i="22"/>
  <c r="H769" i="22"/>
  <c r="Q811" i="22"/>
  <c r="O811" i="22"/>
  <c r="J809" i="22"/>
  <c r="E63" i="23" s="1"/>
  <c r="N807" i="22"/>
  <c r="L806" i="22"/>
  <c r="P818" i="22"/>
  <c r="K816" i="22"/>
  <c r="I815" i="22"/>
  <c r="I812" i="22"/>
  <c r="D70" i="23" s="1"/>
  <c r="P1030" i="22"/>
  <c r="O1035" i="22"/>
  <c r="J64" i="23" s="1"/>
  <c r="N1040" i="22"/>
  <c r="I1030" i="22"/>
  <c r="H1035" i="22"/>
  <c r="G1040" i="22"/>
  <c r="O1029" i="22"/>
  <c r="N1034" i="22"/>
  <c r="M1039" i="22"/>
  <c r="H1029" i="22"/>
  <c r="G1034" i="22"/>
  <c r="F1039" i="22"/>
  <c r="R1043" i="22"/>
  <c r="M1033" i="22"/>
  <c r="L1038" i="22"/>
  <c r="K1043" i="22"/>
  <c r="N1033" i="22"/>
  <c r="M1038" i="22"/>
  <c r="L1043" i="22"/>
  <c r="O1033" i="22"/>
  <c r="N1038" i="22"/>
  <c r="M1043" i="22"/>
  <c r="P1033" i="22"/>
  <c r="O1038" i="22"/>
  <c r="N1043" i="22"/>
  <c r="H771" i="22"/>
  <c r="H1449" i="22" s="1"/>
  <c r="I768" i="22"/>
  <c r="Q765" i="22"/>
  <c r="O764" i="22"/>
  <c r="I759" i="22"/>
  <c r="G769" i="22"/>
  <c r="I772" i="22"/>
  <c r="I1449" i="22" s="1"/>
  <c r="F818" i="22"/>
  <c r="H814" i="22"/>
  <c r="C72" i="23" s="1"/>
  <c r="K812" i="22"/>
  <c r="R811" i="22"/>
  <c r="R808" i="22"/>
  <c r="M806" i="22"/>
  <c r="K805" i="22"/>
  <c r="O817" i="22"/>
  <c r="J815" i="22"/>
  <c r="K1031" i="22"/>
  <c r="J1036" i="22"/>
  <c r="I1041" i="22"/>
  <c r="Q1030" i="22"/>
  <c r="P1035" i="22"/>
  <c r="O1040" i="22"/>
  <c r="J1030" i="22"/>
  <c r="I1035" i="22"/>
  <c r="H1040" i="22"/>
  <c r="P1029" i="22"/>
  <c r="O1034" i="22"/>
  <c r="N1039" i="22"/>
  <c r="I1029" i="22"/>
  <c r="H1034" i="22"/>
  <c r="G1039" i="22"/>
  <c r="J1029" i="22"/>
  <c r="I1034" i="22"/>
  <c r="H1039" i="22"/>
  <c r="K1029" i="22"/>
  <c r="J1034" i="22"/>
  <c r="I1039" i="22"/>
  <c r="L1029" i="22"/>
  <c r="K1034" i="22"/>
  <c r="J1039" i="22"/>
  <c r="Q759" i="22"/>
  <c r="Q1449" i="22" s="1"/>
  <c r="M771" i="22"/>
  <c r="L804" i="22"/>
  <c r="P808" i="22"/>
  <c r="N816" i="22"/>
  <c r="I814" i="22"/>
  <c r="M812" i="22"/>
  <c r="K811" i="22"/>
  <c r="K808" i="22"/>
  <c r="F806" i="22"/>
  <c r="Q804" i="22"/>
  <c r="H817" i="22"/>
  <c r="F1032" i="22"/>
  <c r="R1036" i="22"/>
  <c r="Q1041" i="22"/>
  <c r="L65" i="23" s="1"/>
  <c r="L1031" i="22"/>
  <c r="K1036" i="22"/>
  <c r="J1041" i="22"/>
  <c r="R1030" i="22"/>
  <c r="Q1035" i="22"/>
  <c r="P1040" i="22"/>
  <c r="K1030" i="22"/>
  <c r="J1035" i="22"/>
  <c r="I1040" i="22"/>
  <c r="Q1029" i="22"/>
  <c r="P1034" i="22"/>
  <c r="O1039" i="22"/>
  <c r="R1029" i="22"/>
  <c r="Q1034" i="22"/>
  <c r="P1039" i="22"/>
  <c r="F1030" i="22"/>
  <c r="R1034" i="22"/>
  <c r="Q1039" i="22"/>
  <c r="L72" i="23" s="1"/>
  <c r="G1030" i="22"/>
  <c r="F1035" i="22"/>
  <c r="O761" i="22"/>
  <c r="H772" i="22"/>
  <c r="F810" i="22"/>
  <c r="J804" i="22"/>
  <c r="E67" i="23" s="1"/>
  <c r="I817" i="22"/>
  <c r="O816" i="22"/>
  <c r="O1449" i="22" s="1"/>
  <c r="K814" i="22"/>
  <c r="F812" i="22"/>
  <c r="Q810" i="22"/>
  <c r="Q807" i="22"/>
  <c r="L805" i="22"/>
  <c r="H882" i="22"/>
  <c r="G887" i="22"/>
  <c r="F892" i="22"/>
  <c r="N881" i="22"/>
  <c r="M886" i="22"/>
  <c r="L891" i="22"/>
  <c r="G881" i="22"/>
  <c r="F886" i="22"/>
  <c r="R890" i="22"/>
  <c r="H881" i="22"/>
  <c r="G886" i="22"/>
  <c r="B61" i="23" s="1"/>
  <c r="F891" i="22"/>
  <c r="I881" i="22"/>
  <c r="H886" i="22"/>
  <c r="G891" i="22"/>
  <c r="J881" i="22"/>
  <c r="I886" i="22"/>
  <c r="H891" i="22"/>
  <c r="K881" i="22"/>
  <c r="F66" i="23" s="1"/>
  <c r="J886" i="22"/>
  <c r="I891" i="22"/>
  <c r="Q880" i="22"/>
  <c r="P885" i="22"/>
  <c r="O890" i="22"/>
  <c r="L910" i="22"/>
  <c r="K915" i="22"/>
  <c r="J920" i="22"/>
  <c r="M910" i="22"/>
  <c r="L915" i="22"/>
  <c r="K920" i="22"/>
  <c r="N910" i="22"/>
  <c r="M915" i="22"/>
  <c r="L920" i="22"/>
  <c r="O910" i="22"/>
  <c r="N915" i="22"/>
  <c r="I64" i="23" s="1"/>
  <c r="M920" i="22"/>
  <c r="P910" i="22"/>
  <c r="O915" i="22"/>
  <c r="N920" i="22"/>
  <c r="I910" i="22"/>
  <c r="H915" i="22"/>
  <c r="G920" i="22"/>
  <c r="O909" i="22"/>
  <c r="J67" i="23" s="1"/>
  <c r="N914" i="22"/>
  <c r="M919" i="22"/>
  <c r="H909" i="22"/>
  <c r="G914" i="22"/>
  <c r="F919" i="22"/>
  <c r="R923" i="22"/>
  <c r="P882" i="22"/>
  <c r="O887" i="22"/>
  <c r="J70" i="23" s="1"/>
  <c r="N892" i="22"/>
  <c r="I882" i="22"/>
  <c r="H887" i="22"/>
  <c r="G892" i="22"/>
  <c r="O881" i="22"/>
  <c r="N886" i="22"/>
  <c r="I61" i="23" s="1"/>
  <c r="M891" i="22"/>
  <c r="P881" i="22"/>
  <c r="O886" i="22"/>
  <c r="N891" i="22"/>
  <c r="Q881" i="22"/>
  <c r="P886" i="22"/>
  <c r="O891" i="22"/>
  <c r="R881" i="22"/>
  <c r="M66" i="23" s="1"/>
  <c r="Q886" i="22"/>
  <c r="P891" i="22"/>
  <c r="F882" i="22"/>
  <c r="R886" i="22"/>
  <c r="Q891" i="22"/>
  <c r="L881" i="22"/>
  <c r="K886" i="22"/>
  <c r="J891" i="22"/>
  <c r="E65" i="23" s="1"/>
  <c r="G911" i="22"/>
  <c r="F916" i="22"/>
  <c r="R920" i="22"/>
  <c r="H911" i="22"/>
  <c r="G916" i="22"/>
  <c r="F921" i="22"/>
  <c r="I911" i="22"/>
  <c r="H916" i="22"/>
  <c r="G921" i="22"/>
  <c r="J911" i="22"/>
  <c r="E66" i="23" s="1"/>
  <c r="I916" i="22"/>
  <c r="H921" i="22"/>
  <c r="K911" i="22"/>
  <c r="J916" i="22"/>
  <c r="I921" i="22"/>
  <c r="Q910" i="22"/>
  <c r="L60" i="23" s="1"/>
  <c r="P915" i="22"/>
  <c r="O920" i="22"/>
  <c r="J910" i="22"/>
  <c r="I915" i="22"/>
  <c r="H920" i="22"/>
  <c r="P909" i="22"/>
  <c r="O914" i="22"/>
  <c r="N919" i="22"/>
  <c r="I72" i="23" s="1"/>
  <c r="K888" i="22"/>
  <c r="J893" i="22"/>
  <c r="R882" i="22"/>
  <c r="Q887" i="22"/>
  <c r="P892" i="22"/>
  <c r="F883" i="22"/>
  <c r="R887" i="22"/>
  <c r="Q892" i="22"/>
  <c r="G883" i="22"/>
  <c r="F888" i="22"/>
  <c r="F1449" i="22" s="1"/>
  <c r="R892" i="22"/>
  <c r="H883" i="22"/>
  <c r="C63" i="23" s="1"/>
  <c r="G888" i="22"/>
  <c r="F893" i="22"/>
  <c r="I883" i="22"/>
  <c r="H888" i="22"/>
  <c r="C62" i="23" s="1"/>
  <c r="G893" i="22"/>
  <c r="O882" i="22"/>
  <c r="J68" i="23" s="1"/>
  <c r="N887" i="22"/>
  <c r="M892" i="22"/>
  <c r="J912" i="22"/>
  <c r="I917" i="22"/>
  <c r="H922" i="22"/>
  <c r="K912" i="22"/>
  <c r="F68" i="23" s="1"/>
  <c r="J917" i="22"/>
  <c r="I922" i="22"/>
  <c r="L912" i="22"/>
  <c r="K917" i="22"/>
  <c r="J922" i="22"/>
  <c r="M912" i="22"/>
  <c r="L917" i="22"/>
  <c r="G70" i="23" s="1"/>
  <c r="K922" i="22"/>
  <c r="N912" i="22"/>
  <c r="M917" i="22"/>
  <c r="M1449" i="22" s="1"/>
  <c r="L922" i="22"/>
  <c r="G912" i="22"/>
  <c r="F917" i="22"/>
  <c r="R921" i="22"/>
  <c r="M911" i="22"/>
  <c r="L916" i="22"/>
  <c r="K921" i="22"/>
  <c r="F911" i="22"/>
  <c r="R915" i="22"/>
  <c r="Q920" i="22"/>
  <c r="L73" i="23" s="1"/>
  <c r="O879" i="22"/>
  <c r="N884" i="22"/>
  <c r="M889" i="22"/>
  <c r="H879" i="22"/>
  <c r="C67" i="23" s="1"/>
  <c r="G884" i="22"/>
  <c r="F889" i="22"/>
  <c r="R893" i="22"/>
  <c r="M65" i="23" s="1"/>
  <c r="M883" i="22"/>
  <c r="L888" i="22"/>
  <c r="K893" i="22"/>
  <c r="N883" i="22"/>
  <c r="M888" i="22"/>
  <c r="H62" i="23" s="1"/>
  <c r="L893" i="22"/>
  <c r="O883" i="22"/>
  <c r="J63" i="23" s="1"/>
  <c r="N888" i="22"/>
  <c r="M893" i="22"/>
  <c r="P883" i="22"/>
  <c r="O888" i="22"/>
  <c r="N893" i="22"/>
  <c r="I65" i="23" s="1"/>
  <c r="Q883" i="22"/>
  <c r="L63" i="23" s="1"/>
  <c r="P888" i="22"/>
  <c r="O893" i="22"/>
  <c r="J883" i="22"/>
  <c r="I888" i="22"/>
  <c r="H893" i="22"/>
  <c r="R912" i="22"/>
  <c r="Q917" i="22"/>
  <c r="P922" i="22"/>
  <c r="F913" i="22"/>
  <c r="R917" i="22"/>
  <c r="R1449" i="22" s="1"/>
  <c r="Q922" i="22"/>
  <c r="G913" i="22"/>
  <c r="F918" i="22"/>
  <c r="R922" i="22"/>
  <c r="H913" i="22"/>
  <c r="G918" i="22"/>
  <c r="F923" i="22"/>
  <c r="I913" i="22"/>
  <c r="H918" i="22"/>
  <c r="G923" i="22"/>
  <c r="B65" i="23" s="1"/>
  <c r="O912" i="22"/>
  <c r="N917" i="22"/>
  <c r="M922" i="22"/>
  <c r="H912" i="22"/>
  <c r="G917" i="22"/>
  <c r="F922" i="22"/>
  <c r="N911" i="22"/>
  <c r="M916" i="22"/>
  <c r="L921" i="22"/>
  <c r="J880" i="22"/>
  <c r="I885" i="22"/>
  <c r="D64" i="23" s="1"/>
  <c r="H890" i="22"/>
  <c r="P879" i="22"/>
  <c r="O884" i="22"/>
  <c r="N889" i="22"/>
  <c r="I879" i="22"/>
  <c r="H884" i="22"/>
  <c r="G889" i="22"/>
  <c r="J879" i="22"/>
  <c r="I884" i="22"/>
  <c r="H889" i="22"/>
  <c r="K879" i="22"/>
  <c r="F67" i="23" s="1"/>
  <c r="J884" i="22"/>
  <c r="I889" i="22"/>
  <c r="D72" i="23" s="1"/>
  <c r="L879" i="22"/>
  <c r="K884" i="22"/>
  <c r="J889" i="22"/>
  <c r="M879" i="22"/>
  <c r="H67" i="23" s="1"/>
  <c r="L884" i="22"/>
  <c r="K889" i="22"/>
  <c r="F72" i="23" s="1"/>
  <c r="F879" i="22"/>
  <c r="R883" i="22"/>
  <c r="Q888" i="22"/>
  <c r="M913" i="22"/>
  <c r="L918" i="22"/>
  <c r="K923" i="22"/>
  <c r="N913" i="22"/>
  <c r="M918" i="22"/>
  <c r="L923" i="22"/>
  <c r="O913" i="22"/>
  <c r="N918" i="22"/>
  <c r="M923" i="22"/>
  <c r="P913" i="22"/>
  <c r="O918" i="22"/>
  <c r="J62" i="23" s="1"/>
  <c r="N923" i="22"/>
  <c r="Q913" i="22"/>
  <c r="P918" i="22"/>
  <c r="K62" i="23" s="1"/>
  <c r="O923" i="22"/>
  <c r="J913" i="22"/>
  <c r="I918" i="22"/>
  <c r="H923" i="22"/>
  <c r="P912" i="22"/>
  <c r="K68" i="23" s="1"/>
  <c r="O917" i="22"/>
  <c r="N922" i="22"/>
  <c r="I912" i="22"/>
  <c r="H917" i="22"/>
  <c r="C70" i="23" s="1"/>
  <c r="G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B60" i="23"/>
  <c r="J66" i="23"/>
  <c r="H65" i="23"/>
  <c r="K1449" i="22"/>
  <c r="C65" i="23"/>
  <c r="D63" i="23"/>
  <c r="B68" i="23"/>
  <c r="H72" i="23"/>
  <c r="K67" i="23"/>
  <c r="P1449" i="22"/>
  <c r="E68" i="23"/>
  <c r="K66" i="23"/>
  <c r="L61" i="23"/>
  <c r="I70" i="23"/>
  <c r="E60" i="23"/>
  <c r="C73" i="23"/>
  <c r="F60" i="23"/>
  <c r="E64" i="23"/>
  <c r="D73" i="23"/>
  <c r="G64" i="23"/>
  <c r="M68" i="23"/>
  <c r="L70" i="23"/>
  <c r="H64" i="23"/>
  <c r="E70" i="23"/>
  <c r="D62" i="23"/>
  <c r="M60" i="23"/>
  <c r="L64" i="23"/>
  <c r="K73" i="23"/>
  <c r="M64" i="23"/>
  <c r="K72" i="23"/>
  <c r="H63" i="23"/>
  <c r="G62" i="23"/>
  <c r="D66" i="23"/>
  <c r="F73" i="23"/>
  <c r="B62" i="23"/>
  <c r="B64" i="23"/>
  <c r="L62" i="23"/>
  <c r="H66" i="23"/>
  <c r="G61" i="23"/>
  <c r="I66" i="23"/>
  <c r="H61" i="23"/>
  <c r="G65" i="23"/>
  <c r="L66" i="23"/>
  <c r="K61" i="23"/>
  <c r="J65" i="23"/>
  <c r="K63" i="23"/>
  <c r="K60" i="23"/>
  <c r="I73" i="23"/>
  <c r="I67" i="23"/>
  <c r="G72" i="23"/>
  <c r="M67" i="23"/>
  <c r="B70" i="23"/>
  <c r="H60" i="23"/>
  <c r="D68" i="23"/>
  <c r="L67" i="23"/>
  <c r="J72" i="23"/>
  <c r="J61" i="23"/>
  <c r="G68" i="23"/>
  <c r="F70" i="23"/>
  <c r="G67" i="23"/>
  <c r="E72" i="23"/>
  <c r="C66" i="23"/>
  <c r="E61" i="23"/>
  <c r="D65" i="23"/>
  <c r="D60" i="23"/>
  <c r="C64" i="23"/>
  <c r="I63" i="23"/>
  <c r="L68" i="23"/>
  <c r="K70" i="23"/>
  <c r="F64" i="23"/>
  <c r="B63" i="23"/>
  <c r="M72" i="23"/>
  <c r="M61" i="23"/>
  <c r="J73" i="23"/>
  <c r="F63" i="23"/>
  <c r="E62" i="23"/>
  <c r="G63" i="23"/>
  <c r="F62" i="23"/>
  <c r="B66" i="23"/>
  <c r="M73" i="23"/>
  <c r="I62" i="23"/>
  <c r="J60" i="23"/>
  <c r="H73" i="23"/>
  <c r="I68" i="23"/>
  <c r="H70" i="23"/>
  <c r="G66" i="23"/>
  <c r="F61" i="23"/>
  <c r="B67" i="23"/>
  <c r="AM10" i="26"/>
  <c r="AL14" i="26"/>
  <c r="AL15" i="26"/>
  <c r="AM11" i="26"/>
  <c r="AF93" i="23"/>
  <c r="AG87" i="23"/>
  <c r="AG93" i="23" s="1"/>
  <c r="AF101" i="23"/>
  <c r="AG88" i="23"/>
  <c r="AG101" i="23" s="1"/>
  <c r="AF96" i="23"/>
  <c r="AG82" i="23"/>
  <c r="AG96" i="23" s="1"/>
  <c r="AF100" i="23"/>
  <c r="AF99" i="23"/>
  <c r="AG83" i="23"/>
  <c r="AF92" i="23"/>
  <c r="AG86" i="23"/>
  <c r="AG92" i="23" s="1"/>
  <c r="E73" i="23" l="1"/>
  <c r="L1449" i="22"/>
  <c r="N1449" i="22"/>
  <c r="M70"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M10" i="28" l="1"/>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N12" i="28" l="1"/>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5" i="28" l="1"/>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5" i="28" l="1"/>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5" i="28" l="1"/>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5" i="28" l="1"/>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5" i="28" l="1"/>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5" i="28" l="1"/>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5" i="28" l="1"/>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5" i="28" l="1"/>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5" i="28" l="1"/>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5" i="28" l="1"/>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5" i="28" l="1"/>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5" i="28" l="1"/>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5" i="28" l="1"/>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5" i="28" l="1"/>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5" i="28" l="1"/>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5" i="28" l="1"/>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5" i="28" l="1"/>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F11" i="28" l="1"/>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BH15" i="26" l="1"/>
  <c r="BI11" i="26"/>
  <c r="BH14" i="26"/>
  <c r="BI10" i="26"/>
  <c r="BI15" i="26" l="1"/>
  <c r="BJ11" i="26"/>
  <c r="BI14" i="26"/>
  <c r="BJ10" i="26"/>
  <c r="BK10" i="26" l="1"/>
  <c r="BJ14" i="26"/>
  <c r="BJ15" i="26"/>
  <c r="BK11" i="26"/>
  <c r="BK15" i="26" s="1"/>
  <c r="BK14" i="26" l="1"/>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<sst xmlns="http://schemas.openxmlformats.org/spreadsheetml/2006/main" count="14165" uniqueCount="911">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</sst>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0.0"/>
    <numFmt numFmtId="166" formatCode="0.000"/>
  </numFmts>
  <fonts count="50">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s>
  <fills count="23">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185">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4">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2.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79"/>
  <sheetViews>
    <sheetView topLeftCell="B1" workbookViewId="0">
      <selection activeCell="B1" sqref="B1"/>
    </sheetView>
  </sheetViews>
  <sheetFormatPr defaultRowHeight="14.75"/>
  <cols>
    <col min="2" max="2" width="70.1328125" customWidth="1"/>
    <col min="3" max="3" width="9.7265625" bestFit="1" customWidth="1"/>
    <col min="13" max="14" width="8.7265625" style="163"/>
  </cols>
  <sheetData>
    <row r="1" spans="1:12">
      <c r="A1" s="1" t="s">
        <v>0</v>
      </c>
      <c r="B1" s="85" t="s">
        <v>529</v>
      </c>
      <c r="C1" s="86">
        <v>45237</v>
      </c>
      <c r="D1" s="87"/>
      <c r="E1" s="87"/>
      <c r="F1" s="87"/>
      <c r="G1" s="87"/>
      <c r="H1" s="87"/>
      <c r="I1" s="87"/>
      <c r="J1" s="87"/>
      <c r="K1" s="85" t="s">
        <v>534</v>
      </c>
      <c r="L1" s="85" t="s">
        <v>536</v>
      </c>
    </row>
    <row r="2" spans="1:12">
      <c r="A2" s="1" t="s">
        <v>1</v>
      </c>
      <c r="B2" s="87" t="str">
        <f>LOOKUP(B1,K1:L50,L1:L50)</f>
        <v>CO</v>
      </c>
      <c r="C2" s="87"/>
      <c r="D2" s="87"/>
      <c r="E2" s="87"/>
      <c r="F2" s="87"/>
      <c r="G2" s="87"/>
      <c r="H2" s="87"/>
      <c r="I2" s="87"/>
      <c r="J2" s="87"/>
      <c r="K2" s="85" t="s">
        <v>533</v>
      </c>
      <c r="L2" s="85" t="s">
        <v>537</v>
      </c>
    </row>
    <row r="3" spans="1:12">
      <c r="A3" s="1" t="s">
        <v>273</v>
      </c>
      <c r="K3" s="85" t="s">
        <v>532</v>
      </c>
      <c r="L3" s="85" t="s">
        <v>538</v>
      </c>
    </row>
    <row r="4" spans="1:12">
      <c r="A4" s="1" t="s">
        <v>274</v>
      </c>
      <c r="K4" s="85" t="s">
        <v>531</v>
      </c>
      <c r="L4" s="85" t="s">
        <v>539</v>
      </c>
    </row>
    <row r="5" spans="1:12">
      <c r="K5" s="85" t="s">
        <v>530</v>
      </c>
      <c r="L5" s="85" t="s">
        <v>540</v>
      </c>
    </row>
    <row r="6" spans="1:12">
      <c r="A6" s="1" t="s">
        <v>2</v>
      </c>
      <c r="B6" s="3" t="s">
        <v>110</v>
      </c>
      <c r="E6" s="87"/>
      <c r="K6" s="85" t="s">
        <v>529</v>
      </c>
      <c r="L6" s="85" t="s">
        <v>541</v>
      </c>
    </row>
    <row r="7" spans="1:12">
      <c r="B7" t="s">
        <v>3</v>
      </c>
      <c r="E7" s="88" t="s">
        <v>586</v>
      </c>
      <c r="K7" s="85" t="s">
        <v>528</v>
      </c>
      <c r="L7" s="85" t="s">
        <v>542</v>
      </c>
    </row>
    <row r="8" spans="1:12">
      <c r="B8" s="2" t="s">
        <v>344</v>
      </c>
      <c r="E8" s="87" t="s">
        <v>587</v>
      </c>
      <c r="K8" s="85" t="s">
        <v>527</v>
      </c>
      <c r="L8" s="85" t="s">
        <v>543</v>
      </c>
    </row>
    <row r="9" spans="1:12">
      <c r="B9" t="s">
        <v>345</v>
      </c>
      <c r="E9" s="87" t="s">
        <v>588</v>
      </c>
      <c r="K9" s="85" t="s">
        <v>526</v>
      </c>
      <c r="L9" s="85" t="s">
        <v>544</v>
      </c>
    </row>
    <row r="10" spans="1:12">
      <c r="B10" s="4" t="s">
        <v>312</v>
      </c>
      <c r="E10" s="87"/>
      <c r="K10" s="85" t="s">
        <v>525</v>
      </c>
      <c r="L10" s="85" t="s">
        <v>545</v>
      </c>
    </row>
    <row r="11" spans="1:12">
      <c r="B11" t="s">
        <v>4</v>
      </c>
      <c r="E11" s="87"/>
      <c r="K11" s="85" t="s">
        <v>524</v>
      </c>
      <c r="L11" s="85" t="s">
        <v>546</v>
      </c>
    </row>
    <row r="12" spans="1:12">
      <c r="E12" s="87"/>
      <c r="K12" s="85" t="s">
        <v>523</v>
      </c>
      <c r="L12" s="85" t="s">
        <v>547</v>
      </c>
    </row>
    <row r="13" spans="1:12">
      <c r="B13" s="3" t="s">
        <v>111</v>
      </c>
      <c r="E13" s="87"/>
      <c r="K13" s="85" t="s">
        <v>522</v>
      </c>
      <c r="L13" s="85" t="s">
        <v>548</v>
      </c>
    </row>
    <row r="14" spans="1:12">
      <c r="B14" t="s">
        <v>112</v>
      </c>
      <c r="E14" s="88" t="s">
        <v>589</v>
      </c>
      <c r="K14" s="85" t="s">
        <v>521</v>
      </c>
      <c r="L14" s="85" t="s">
        <v>549</v>
      </c>
    </row>
    <row r="15" spans="1:12">
      <c r="B15" s="2">
        <v>2021</v>
      </c>
      <c r="E15" s="87" t="s">
        <v>3</v>
      </c>
      <c r="K15" s="85" t="s">
        <v>520</v>
      </c>
      <c r="L15" s="85" t="s">
        <v>550</v>
      </c>
    </row>
    <row r="16" spans="1:12">
      <c r="B16" t="s">
        <v>346</v>
      </c>
      <c r="E16" s="89">
        <v>2019</v>
      </c>
      <c r="K16" s="85" t="s">
        <v>519</v>
      </c>
      <c r="L16" s="85" t="s">
        <v>551</v>
      </c>
    </row>
    <row r="17" spans="2:12">
      <c r="B17" s="4" t="s">
        <v>113</v>
      </c>
      <c r="E17" s="87" t="s">
        <v>590</v>
      </c>
      <c r="K17" s="85" t="s">
        <v>518</v>
      </c>
      <c r="L17" s="85" t="s">
        <v>552</v>
      </c>
    </row>
    <row r="18" spans="2:12">
      <c r="B18" t="s">
        <v>114</v>
      </c>
      <c r="E18" s="90" t="s">
        <v>591</v>
      </c>
      <c r="K18" s="85" t="s">
        <v>517</v>
      </c>
      <c r="L18" s="85" t="s">
        <v>553</v>
      </c>
    </row>
    <row r="19" spans="2:12">
      <c r="E19" s="87"/>
      <c r="K19" s="85" t="s">
        <v>516</v>
      </c>
      <c r="L19" s="85" t="s">
        <v>554</v>
      </c>
    </row>
    <row r="20" spans="2:12">
      <c r="B20" s="3" t="s">
        <v>268</v>
      </c>
      <c r="E20" s="87"/>
      <c r="K20" s="85" t="s">
        <v>503</v>
      </c>
      <c r="L20" s="85" t="s">
        <v>555</v>
      </c>
    </row>
    <row r="21" spans="2:12">
      <c r="B21" t="s">
        <v>3</v>
      </c>
      <c r="E21" s="88" t="s">
        <v>592</v>
      </c>
      <c r="K21" s="85" t="s">
        <v>502</v>
      </c>
      <c r="L21" s="85" t="s">
        <v>556</v>
      </c>
    </row>
    <row r="22" spans="2:12">
      <c r="B22" s="2" t="s">
        <v>344</v>
      </c>
      <c r="E22" s="87" t="s">
        <v>593</v>
      </c>
      <c r="K22" s="85" t="s">
        <v>501</v>
      </c>
      <c r="L22" s="85" t="s">
        <v>557</v>
      </c>
    </row>
    <row r="23" spans="2:12">
      <c r="B23" t="s">
        <v>345</v>
      </c>
      <c r="E23" s="87">
        <v>2016</v>
      </c>
      <c r="K23" s="85" t="s">
        <v>500</v>
      </c>
      <c r="L23" s="85" t="s">
        <v>558</v>
      </c>
    </row>
    <row r="24" spans="2:12">
      <c r="B24" s="4" t="s">
        <v>312</v>
      </c>
      <c r="E24" s="87" t="s">
        <v>594</v>
      </c>
      <c r="K24" s="85" t="s">
        <v>499</v>
      </c>
      <c r="L24" s="85" t="s">
        <v>559</v>
      </c>
    </row>
    <row r="25" spans="2:12">
      <c r="B25" t="s">
        <v>269</v>
      </c>
      <c r="E25" s="87" t="s">
        <v>595</v>
      </c>
      <c r="K25" s="85" t="s">
        <v>498</v>
      </c>
      <c r="L25" s="85" t="s">
        <v>560</v>
      </c>
    </row>
    <row r="26" spans="2:12">
      <c r="E26" s="87" t="s">
        <v>596</v>
      </c>
      <c r="K26" s="85" t="s">
        <v>515</v>
      </c>
      <c r="L26" s="85" t="s">
        <v>561</v>
      </c>
    </row>
    <row r="27" spans="2:12">
      <c r="B27" s="3" t="s">
        <v>392</v>
      </c>
      <c r="K27" s="85" t="s">
        <v>514</v>
      </c>
      <c r="L27" s="85" t="s">
        <v>562</v>
      </c>
    </row>
    <row r="28" spans="2:12">
      <c r="B28" t="s">
        <v>393</v>
      </c>
      <c r="K28" s="85" t="s">
        <v>513</v>
      </c>
      <c r="L28" s="85" t="s">
        <v>563</v>
      </c>
    </row>
    <row r="29" spans="2:12">
      <c r="B29" s="2">
        <v>2022</v>
      </c>
      <c r="K29" s="85" t="s">
        <v>512</v>
      </c>
      <c r="L29" s="85" t="s">
        <v>564</v>
      </c>
    </row>
    <row r="30" spans="2:12">
      <c r="B30" t="s">
        <v>394</v>
      </c>
      <c r="K30" s="85" t="s">
        <v>511</v>
      </c>
      <c r="L30" s="85" t="s">
        <v>565</v>
      </c>
    </row>
    <row r="31" spans="2:12">
      <c r="B31" s="4" t="s">
        <v>395</v>
      </c>
      <c r="K31" s="85" t="s">
        <v>510</v>
      </c>
      <c r="L31" s="85" t="s">
        <v>566</v>
      </c>
    </row>
    <row r="32" spans="2:12">
      <c r="B32" s="44" t="s">
        <v>396</v>
      </c>
      <c r="K32" s="85" t="s">
        <v>509</v>
      </c>
      <c r="L32" s="85" t="s">
        <v>567</v>
      </c>
    </row>
    <row r="33" spans="1:12">
      <c r="K33" s="85" t="s">
        <v>508</v>
      </c>
      <c r="L33" s="85" t="s">
        <v>568</v>
      </c>
    </row>
    <row r="34" spans="1:12">
      <c r="A34" s="1" t="s">
        <v>115</v>
      </c>
      <c r="K34" s="85" t="s">
        <v>507</v>
      </c>
      <c r="L34" s="85" t="s">
        <v>569</v>
      </c>
    </row>
    <row r="35" spans="1:12">
      <c r="A35" t="s">
        <v>119</v>
      </c>
      <c r="K35" s="85" t="s">
        <v>506</v>
      </c>
      <c r="L35" s="85" t="s">
        <v>570</v>
      </c>
    </row>
    <row r="36" spans="1:12">
      <c r="A36" t="s">
        <v>120</v>
      </c>
      <c r="K36" s="85" t="s">
        <v>505</v>
      </c>
      <c r="L36" s="85" t="s">
        <v>571</v>
      </c>
    </row>
    <row r="37" spans="1:12">
      <c r="A37" t="s">
        <v>121</v>
      </c>
      <c r="K37" s="85" t="s">
        <v>504</v>
      </c>
      <c r="L37" s="85" t="s">
        <v>572</v>
      </c>
    </row>
    <row r="38" spans="1:12">
      <c r="A38" t="s">
        <v>122</v>
      </c>
      <c r="K38" s="85" t="s">
        <v>497</v>
      </c>
      <c r="L38" s="85" t="s">
        <v>573</v>
      </c>
    </row>
    <row r="39" spans="1:12">
      <c r="A39" t="s">
        <v>123</v>
      </c>
      <c r="K39" s="85" t="s">
        <v>496</v>
      </c>
      <c r="L39" s="85" t="s">
        <v>574</v>
      </c>
    </row>
    <row r="40" spans="1:12">
      <c r="K40" s="85" t="s">
        <v>495</v>
      </c>
      <c r="L40" s="85" t="s">
        <v>575</v>
      </c>
    </row>
    <row r="41" spans="1:12">
      <c r="A41" t="s">
        <v>124</v>
      </c>
      <c r="K41" s="85" t="s">
        <v>494</v>
      </c>
      <c r="L41" s="85" t="s">
        <v>576</v>
      </c>
    </row>
    <row r="42" spans="1:12">
      <c r="A42" t="s">
        <v>125</v>
      </c>
      <c r="K42" s="85" t="s">
        <v>493</v>
      </c>
      <c r="L42" s="85" t="s">
        <v>577</v>
      </c>
    </row>
    <row r="43" spans="1:12">
      <c r="K43" s="85" t="s">
        <v>492</v>
      </c>
      <c r="L43" s="85" t="s">
        <v>578</v>
      </c>
    </row>
    <row r="44" spans="1:12">
      <c r="A44" t="s">
        <v>116</v>
      </c>
      <c r="K44" s="85" t="s">
        <v>491</v>
      </c>
      <c r="L44" s="85" t="s">
        <v>579</v>
      </c>
    </row>
    <row r="45" spans="1:12">
      <c r="A45" t="s">
        <v>117</v>
      </c>
      <c r="K45" s="85" t="s">
        <v>490</v>
      </c>
      <c r="L45" s="85" t="s">
        <v>580</v>
      </c>
    </row>
    <row r="46" spans="1:12">
      <c r="A46" t="s">
        <v>118</v>
      </c>
      <c r="K46" s="85" t="s">
        <v>489</v>
      </c>
      <c r="L46" s="85" t="s">
        <v>581</v>
      </c>
    </row>
    <row r="47" spans="1:12">
      <c r="K47" s="85" t="s">
        <v>488</v>
      </c>
      <c r="L47" s="85" t="s">
        <v>582</v>
      </c>
    </row>
    <row r="48" spans="1:12">
      <c r="A48" t="s">
        <v>134</v>
      </c>
      <c r="K48" s="85" t="s">
        <v>487</v>
      </c>
      <c r="L48" s="85" t="s">
        <v>583</v>
      </c>
    </row>
    <row r="49" spans="1:12">
      <c r="A49" t="s">
        <v>127</v>
      </c>
      <c r="K49" s="85" t="s">
        <v>486</v>
      </c>
      <c r="L49" s="85" t="s">
        <v>584</v>
      </c>
    </row>
    <row r="50" spans="1:12">
      <c r="A50" t="s">
        <v>126</v>
      </c>
      <c r="K50" s="85" t="s">
        <v>485</v>
      </c>
      <c r="L50" s="85" t="s">
        <v>585</v>
      </c>
    </row>
    <row r="52" spans="1:12">
      <c r="A52" s="1" t="s">
        <v>270</v>
      </c>
    </row>
    <row r="53" spans="1:12">
      <c r="A53" t="s">
        <v>271</v>
      </c>
    </row>
    <row r="54" spans="1:12">
      <c r="A54" t="s">
        <v>275</v>
      </c>
    </row>
    <row r="55" spans="1:12">
      <c r="A55" t="s">
        <v>272</v>
      </c>
    </row>
    <row r="57" spans="1:12">
      <c r="A57" s="1" t="s">
        <v>277</v>
      </c>
    </row>
    <row r="58" spans="1:12">
      <c r="A58" s="10">
        <v>2.931E-7</v>
      </c>
      <c r="B58" t="s">
        <v>276</v>
      </c>
    </row>
    <row r="59" spans="1:12">
      <c r="A59" s="11">
        <v>0.88711067149387013</v>
      </c>
      <c r="B59" t="s">
        <v>343</v>
      </c>
    </row>
    <row r="60" spans="1:12">
      <c r="A60" s="11">
        <v>0.84730412960844359</v>
      </c>
      <c r="B60" t="s">
        <v>342</v>
      </c>
    </row>
    <row r="62" spans="1:12">
      <c r="A62" s="90" t="s">
        <v>597</v>
      </c>
    </row>
    <row r="63" spans="1:12">
      <c r="A63" s="87" t="s">
        <v>598</v>
      </c>
    </row>
    <row r="64" spans="1:12">
      <c r="A64" s="87" t="s">
        <v>599</v>
      </c>
    </row>
    <row r="65" spans="1:1">
      <c r="A65" s="87"/>
    </row>
    <row r="66" spans="1:1">
      <c r="A66" s="87" t="s">
        <v>600</v>
      </c>
    </row>
    <row r="67" spans="1:1">
      <c r="A67" s="87" t="s">
        <v>601</v>
      </c>
    </row>
    <row r="68" spans="1:1">
      <c r="A68" s="87"/>
    </row>
    <row r="69" spans="1:1">
      <c r="A69" s="90" t="s">
        <v>602</v>
      </c>
    </row>
    <row r="70" spans="1:1">
      <c r="A70" s="87" t="s">
        <v>603</v>
      </c>
    </row>
    <row r="71" spans="1:1">
      <c r="A71" s="85" t="s">
        <v>604</v>
      </c>
    </row>
    <row r="72" spans="1:1">
      <c r="A72" s="87"/>
    </row>
    <row r="73" spans="1:1">
      <c r="A73" s="90" t="s">
        <v>605</v>
      </c>
    </row>
    <row r="74" spans="1:1">
      <c r="A74" s="87"/>
    </row>
    <row r="75" spans="1:1">
      <c r="A75" s="87" t="s">
        <v>606</v>
      </c>
    </row>
    <row r="76" spans="1:1">
      <c r="A76" s="87" t="s">
        <v>607</v>
      </c>
    </row>
    <row r="77" spans="1:1">
      <c r="A77" s="87"/>
    </row>
    <row r="78" spans="1:1">
      <c r="A78" s="87"/>
    </row>
    <row r="79" spans="1:1">
      <c r="A79" s="87"/>
    </row>
  </sheetData>
  <phoneticPr fontId="16" type="noConversion"/>
  <conditionalFormatting sqref="L1:M1048576">
    <cfRule type="duplicateValues" dxfId="3"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8984375" bestFit="1" customWidth="1"/>
    <col min="5" max="5" width="18.04296875"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2" priority="1" operator="containsText" text="true">
      <formula>NOT(ISERROR(SEARCH("true",A1)))</formula>
    </cfRule>
  </conditionalFormatting>
  <conditionalFormatting sqref="C2:C51">
    <cfRule type="duplicateValues" dxfId="1"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70"/>
      <c r="C112" s="170"/>
      <c r="D112" s="170"/>
      <c r="E112" s="170"/>
      <c r="F112" s="170"/>
      <c r="G112" s="170"/>
      <c r="H112" s="170"/>
      <c r="I112" s="170"/>
      <c r="J112" s="170"/>
      <c r="K112" s="170"/>
      <c r="L112" s="170"/>
      <c r="M112" s="170"/>
      <c r="N112" s="170"/>
      <c r="O112" s="170"/>
      <c r="P112" s="170"/>
      <c r="Q112" s="170"/>
      <c r="R112" s="170"/>
      <c r="S112" s="170"/>
      <c r="T112" s="170"/>
      <c r="U112" s="170"/>
      <c r="V112" s="170"/>
      <c r="W112" s="170"/>
      <c r="X112" s="170"/>
      <c r="Y112" s="170"/>
      <c r="Z112" s="170"/>
      <c r="AA112" s="170"/>
      <c r="AB112" s="170"/>
      <c r="AC112" s="170"/>
      <c r="AD112" s="170"/>
      <c r="AE112" s="170"/>
      <c r="AF112" s="170"/>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70"/>
      <c r="C308" s="170"/>
      <c r="D308" s="170"/>
      <c r="E308" s="170"/>
      <c r="F308" s="170"/>
      <c r="G308" s="170"/>
      <c r="H308" s="170"/>
      <c r="I308" s="170"/>
      <c r="J308" s="170"/>
      <c r="K308" s="170"/>
      <c r="L308" s="170"/>
      <c r="M308" s="170"/>
      <c r="N308" s="170"/>
      <c r="O308" s="170"/>
      <c r="P308" s="170"/>
      <c r="Q308" s="170"/>
      <c r="R308" s="170"/>
      <c r="S308" s="170"/>
      <c r="T308" s="170"/>
      <c r="U308" s="170"/>
      <c r="V308" s="170"/>
      <c r="W308" s="170"/>
      <c r="X308" s="170"/>
      <c r="Y308" s="170"/>
      <c r="Z308" s="170"/>
      <c r="AA308" s="170"/>
      <c r="AB308" s="170"/>
      <c r="AC308" s="170"/>
      <c r="AD308" s="170"/>
      <c r="AE308" s="170"/>
      <c r="AF308" s="170"/>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71"/>
      <c r="C500" s="170"/>
      <c r="D500" s="170"/>
      <c r="E500" s="170"/>
      <c r="F500" s="170"/>
      <c r="G500" s="170"/>
      <c r="H500" s="170"/>
      <c r="I500" s="170"/>
      <c r="J500" s="170"/>
      <c r="K500" s="170"/>
      <c r="L500" s="170"/>
      <c r="M500" s="170"/>
      <c r="N500" s="170"/>
      <c r="O500" s="170"/>
      <c r="P500" s="170"/>
      <c r="Q500" s="170"/>
      <c r="R500" s="170"/>
      <c r="S500" s="170"/>
      <c r="T500" s="170"/>
      <c r="U500" s="170"/>
      <c r="V500" s="170"/>
      <c r="W500" s="170"/>
      <c r="X500" s="170"/>
      <c r="Y500" s="170"/>
      <c r="Z500" s="170"/>
      <c r="AA500" s="170"/>
      <c r="AB500" s="170"/>
      <c r="AC500" s="170"/>
      <c r="AD500" s="170"/>
      <c r="AE500" s="170"/>
      <c r="AF500" s="170"/>
      <c r="AG500" s="170"/>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70"/>
      <c r="C511" s="170"/>
      <c r="D511" s="170"/>
      <c r="E511" s="170"/>
      <c r="F511" s="170"/>
      <c r="G511" s="170"/>
      <c r="H511" s="170"/>
      <c r="I511" s="170"/>
      <c r="J511" s="170"/>
      <c r="K511" s="170"/>
      <c r="L511" s="170"/>
      <c r="M511" s="170"/>
      <c r="N511" s="170"/>
      <c r="O511" s="170"/>
      <c r="P511" s="170"/>
      <c r="Q511" s="170"/>
      <c r="R511" s="170"/>
      <c r="S511" s="170"/>
      <c r="T511" s="170"/>
      <c r="U511" s="170"/>
      <c r="V511" s="170"/>
      <c r="W511" s="170"/>
      <c r="X511" s="170"/>
      <c r="Y511" s="170"/>
      <c r="Z511" s="170"/>
      <c r="AA511" s="170"/>
      <c r="AB511" s="170"/>
      <c r="AC511" s="170"/>
      <c r="AD511" s="170"/>
      <c r="AE511" s="170"/>
      <c r="AF511" s="170"/>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70"/>
      <c r="C712" s="170"/>
      <c r="D712" s="170"/>
      <c r="E712" s="170"/>
      <c r="F712" s="170"/>
      <c r="G712" s="170"/>
      <c r="H712" s="170"/>
      <c r="I712" s="170"/>
      <c r="J712" s="170"/>
      <c r="K712" s="170"/>
      <c r="L712" s="170"/>
      <c r="M712" s="170"/>
      <c r="N712" s="170"/>
      <c r="O712" s="170"/>
      <c r="P712" s="170"/>
      <c r="Q712" s="170"/>
      <c r="R712" s="170"/>
      <c r="S712" s="170"/>
      <c r="T712" s="170"/>
      <c r="U712" s="170"/>
      <c r="V712" s="170"/>
      <c r="W712" s="170"/>
      <c r="X712" s="170"/>
      <c r="Y712" s="170"/>
      <c r="Z712" s="170"/>
      <c r="AA712" s="170"/>
      <c r="AB712" s="170"/>
      <c r="AC712" s="170"/>
      <c r="AD712" s="170"/>
      <c r="AE712" s="170"/>
      <c r="AF712" s="170"/>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70"/>
      <c r="C887" s="170"/>
      <c r="D887" s="170"/>
      <c r="E887" s="170"/>
      <c r="F887" s="170"/>
      <c r="G887" s="170"/>
      <c r="H887" s="170"/>
      <c r="I887" s="170"/>
      <c r="J887" s="170"/>
      <c r="K887" s="170"/>
      <c r="L887" s="170"/>
      <c r="M887" s="170"/>
      <c r="N887" s="170"/>
      <c r="O887" s="170"/>
      <c r="P887" s="170"/>
      <c r="Q887" s="170"/>
      <c r="R887" s="170"/>
      <c r="S887" s="170"/>
      <c r="T887" s="170"/>
      <c r="U887" s="170"/>
      <c r="V887" s="170"/>
      <c r="W887" s="170"/>
      <c r="X887" s="170"/>
      <c r="Y887" s="170"/>
      <c r="Z887" s="170"/>
      <c r="AA887" s="170"/>
      <c r="AB887" s="170"/>
      <c r="AC887" s="170"/>
      <c r="AD887" s="170"/>
      <c r="AE887" s="170"/>
      <c r="AF887" s="170"/>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70"/>
      <c r="C1101" s="170"/>
      <c r="D1101" s="170"/>
      <c r="E1101" s="170"/>
      <c r="F1101" s="170"/>
      <c r="G1101" s="170"/>
      <c r="H1101" s="170"/>
      <c r="I1101" s="170"/>
      <c r="J1101" s="170"/>
      <c r="K1101" s="170"/>
      <c r="L1101" s="170"/>
      <c r="M1101" s="170"/>
      <c r="N1101" s="170"/>
      <c r="O1101" s="170"/>
      <c r="P1101" s="170"/>
      <c r="Q1101" s="170"/>
      <c r="R1101" s="170"/>
      <c r="S1101" s="170"/>
      <c r="T1101" s="170"/>
      <c r="U1101" s="170"/>
      <c r="V1101" s="170"/>
      <c r="W1101" s="170"/>
      <c r="X1101" s="170"/>
      <c r="Y1101" s="170"/>
      <c r="Z1101" s="170"/>
      <c r="AA1101" s="170"/>
      <c r="AB1101" s="170"/>
      <c r="AC1101" s="170"/>
      <c r="AD1101" s="170"/>
      <c r="AE1101" s="170"/>
      <c r="AF1101" s="170"/>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70"/>
      <c r="C1229" s="170"/>
      <c r="D1229" s="170"/>
      <c r="E1229" s="170"/>
      <c r="F1229" s="170"/>
      <c r="G1229" s="170"/>
      <c r="H1229" s="170"/>
      <c r="I1229" s="170"/>
      <c r="J1229" s="170"/>
      <c r="K1229" s="170"/>
      <c r="L1229" s="170"/>
      <c r="M1229" s="170"/>
      <c r="N1229" s="170"/>
      <c r="O1229" s="170"/>
      <c r="P1229" s="170"/>
      <c r="Q1229" s="170"/>
      <c r="R1229" s="170"/>
      <c r="S1229" s="170"/>
      <c r="T1229" s="170"/>
      <c r="U1229" s="170"/>
      <c r="V1229" s="170"/>
      <c r="W1229" s="170"/>
      <c r="X1229" s="170"/>
      <c r="Y1229" s="170"/>
      <c r="Z1229" s="170"/>
      <c r="AA1229" s="170"/>
      <c r="AB1229" s="170"/>
      <c r="AC1229" s="170"/>
      <c r="AD1229" s="170"/>
      <c r="AE1229" s="170"/>
      <c r="AF1229" s="170"/>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70"/>
      <c r="C1390" s="170"/>
      <c r="D1390" s="170"/>
      <c r="E1390" s="170"/>
      <c r="F1390" s="170"/>
      <c r="G1390" s="170"/>
      <c r="H1390" s="170"/>
      <c r="I1390" s="170"/>
      <c r="J1390" s="170"/>
      <c r="K1390" s="170"/>
      <c r="L1390" s="170"/>
      <c r="M1390" s="170"/>
      <c r="N1390" s="170"/>
      <c r="O1390" s="170"/>
      <c r="P1390" s="170"/>
      <c r="Q1390" s="170"/>
      <c r="R1390" s="170"/>
      <c r="S1390" s="170"/>
      <c r="T1390" s="170"/>
      <c r="U1390" s="170"/>
      <c r="V1390" s="170"/>
      <c r="W1390" s="170"/>
      <c r="X1390" s="170"/>
      <c r="Y1390" s="170"/>
      <c r="Z1390" s="170"/>
      <c r="AA1390" s="170"/>
      <c r="AB1390" s="170"/>
      <c r="AC1390" s="170"/>
      <c r="AD1390" s="170"/>
      <c r="AE1390" s="170"/>
      <c r="AF1390" s="170"/>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70"/>
      <c r="C1502" s="170"/>
      <c r="D1502" s="170"/>
      <c r="E1502" s="170"/>
      <c r="F1502" s="170"/>
      <c r="G1502" s="170"/>
      <c r="H1502" s="170"/>
      <c r="I1502" s="170"/>
      <c r="J1502" s="170"/>
      <c r="K1502" s="170"/>
      <c r="L1502" s="170"/>
      <c r="M1502" s="170"/>
      <c r="N1502" s="170"/>
      <c r="O1502" s="170"/>
      <c r="P1502" s="170"/>
      <c r="Q1502" s="170"/>
      <c r="R1502" s="170"/>
      <c r="S1502" s="170"/>
      <c r="T1502" s="170"/>
      <c r="U1502" s="170"/>
      <c r="V1502" s="170"/>
      <c r="W1502" s="170"/>
      <c r="X1502" s="170"/>
      <c r="Y1502" s="170"/>
      <c r="Z1502" s="170"/>
      <c r="AA1502" s="170"/>
      <c r="AB1502" s="170"/>
      <c r="AC1502" s="170"/>
      <c r="AD1502" s="170"/>
      <c r="AE1502" s="170"/>
      <c r="AF1502" s="170"/>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70"/>
      <c r="C1604" s="170"/>
      <c r="D1604" s="170"/>
      <c r="E1604" s="170"/>
      <c r="F1604" s="170"/>
      <c r="G1604" s="170"/>
      <c r="H1604" s="170"/>
      <c r="I1604" s="170"/>
      <c r="J1604" s="170"/>
      <c r="K1604" s="170"/>
      <c r="L1604" s="170"/>
      <c r="M1604" s="170"/>
      <c r="N1604" s="170"/>
      <c r="O1604" s="170"/>
      <c r="P1604" s="170"/>
      <c r="Q1604" s="170"/>
      <c r="R1604" s="170"/>
      <c r="S1604" s="170"/>
      <c r="T1604" s="170"/>
      <c r="U1604" s="170"/>
      <c r="V1604" s="170"/>
      <c r="W1604" s="170"/>
      <c r="X1604" s="170"/>
      <c r="Y1604" s="170"/>
      <c r="Z1604" s="170"/>
      <c r="AA1604" s="170"/>
      <c r="AB1604" s="170"/>
      <c r="AC1604" s="170"/>
      <c r="AD1604" s="170"/>
      <c r="AE1604" s="170"/>
      <c r="AF1604" s="170"/>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70"/>
      <c r="C1699" s="170"/>
      <c r="D1699" s="170"/>
      <c r="E1699" s="170"/>
      <c r="F1699" s="170"/>
      <c r="G1699" s="170"/>
      <c r="H1699" s="170"/>
      <c r="I1699" s="170"/>
      <c r="J1699" s="170"/>
      <c r="K1699" s="170"/>
      <c r="L1699" s="170"/>
      <c r="M1699" s="170"/>
      <c r="N1699" s="170"/>
      <c r="O1699" s="170"/>
      <c r="P1699" s="170"/>
      <c r="Q1699" s="170"/>
      <c r="R1699" s="170"/>
      <c r="S1699" s="170"/>
      <c r="T1699" s="170"/>
      <c r="U1699" s="170"/>
      <c r="V1699" s="170"/>
      <c r="W1699" s="170"/>
      <c r="X1699" s="170"/>
      <c r="Y1699" s="170"/>
      <c r="Z1699" s="170"/>
      <c r="AA1699" s="170"/>
      <c r="AB1699" s="170"/>
      <c r="AC1699" s="170"/>
      <c r="AD1699" s="170"/>
      <c r="AE1699" s="170"/>
      <c r="AF1699" s="170"/>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70"/>
      <c r="C1945" s="170"/>
      <c r="D1945" s="170"/>
      <c r="E1945" s="170"/>
      <c r="F1945" s="170"/>
      <c r="G1945" s="170"/>
      <c r="H1945" s="170"/>
      <c r="I1945" s="170"/>
      <c r="J1945" s="170"/>
      <c r="K1945" s="170"/>
      <c r="L1945" s="170"/>
      <c r="M1945" s="170"/>
      <c r="N1945" s="170"/>
      <c r="O1945" s="170"/>
      <c r="P1945" s="170"/>
      <c r="Q1945" s="170"/>
      <c r="R1945" s="170"/>
      <c r="S1945" s="170"/>
      <c r="T1945" s="170"/>
      <c r="U1945" s="170"/>
      <c r="V1945" s="170"/>
      <c r="W1945" s="170"/>
      <c r="X1945" s="170"/>
      <c r="Y1945" s="170"/>
      <c r="Z1945" s="170"/>
      <c r="AA1945" s="170"/>
      <c r="AB1945" s="170"/>
      <c r="AC1945" s="170"/>
      <c r="AD1945" s="170"/>
      <c r="AE1945" s="170"/>
      <c r="AF1945" s="170"/>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70"/>
      <c r="C2031" s="170"/>
      <c r="D2031" s="170"/>
      <c r="E2031" s="170"/>
      <c r="F2031" s="170"/>
      <c r="G2031" s="170"/>
      <c r="H2031" s="170"/>
      <c r="I2031" s="170"/>
      <c r="J2031" s="170"/>
      <c r="K2031" s="170"/>
      <c r="L2031" s="170"/>
      <c r="M2031" s="170"/>
      <c r="N2031" s="170"/>
      <c r="O2031" s="170"/>
      <c r="P2031" s="170"/>
      <c r="Q2031" s="170"/>
      <c r="R2031" s="170"/>
      <c r="S2031" s="170"/>
      <c r="T2031" s="170"/>
      <c r="U2031" s="170"/>
      <c r="V2031" s="170"/>
      <c r="W2031" s="170"/>
      <c r="X2031" s="170"/>
      <c r="Y2031" s="170"/>
      <c r="Z2031" s="170"/>
      <c r="AA2031" s="170"/>
      <c r="AB2031" s="170"/>
      <c r="AC2031" s="170"/>
      <c r="AD2031" s="170"/>
      <c r="AE2031" s="170"/>
      <c r="AF2031" s="170"/>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70"/>
      <c r="C2153" s="170"/>
      <c r="D2153" s="170"/>
      <c r="E2153" s="170"/>
      <c r="F2153" s="170"/>
      <c r="G2153" s="170"/>
      <c r="H2153" s="170"/>
      <c r="I2153" s="170"/>
      <c r="J2153" s="170"/>
      <c r="K2153" s="170"/>
      <c r="L2153" s="170"/>
      <c r="M2153" s="170"/>
      <c r="N2153" s="170"/>
      <c r="O2153" s="170"/>
      <c r="P2153" s="170"/>
      <c r="Q2153" s="170"/>
      <c r="R2153" s="170"/>
      <c r="S2153" s="170"/>
      <c r="T2153" s="170"/>
      <c r="U2153" s="170"/>
      <c r="V2153" s="170"/>
      <c r="W2153" s="170"/>
      <c r="X2153" s="170"/>
      <c r="Y2153" s="170"/>
      <c r="Z2153" s="170"/>
      <c r="AA2153" s="170"/>
      <c r="AB2153" s="170"/>
      <c r="AC2153" s="170"/>
      <c r="AD2153" s="170"/>
      <c r="AE2153" s="170"/>
      <c r="AF2153" s="170"/>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70"/>
      <c r="C2317" s="170"/>
      <c r="D2317" s="170"/>
      <c r="E2317" s="170"/>
      <c r="F2317" s="170"/>
      <c r="G2317" s="170"/>
      <c r="H2317" s="170"/>
      <c r="I2317" s="170"/>
      <c r="J2317" s="170"/>
      <c r="K2317" s="170"/>
      <c r="L2317" s="170"/>
      <c r="M2317" s="170"/>
      <c r="N2317" s="170"/>
      <c r="O2317" s="170"/>
      <c r="P2317" s="170"/>
      <c r="Q2317" s="170"/>
      <c r="R2317" s="170"/>
      <c r="S2317" s="170"/>
      <c r="T2317" s="170"/>
      <c r="U2317" s="170"/>
      <c r="V2317" s="170"/>
      <c r="W2317" s="170"/>
      <c r="X2317" s="170"/>
      <c r="Y2317" s="170"/>
      <c r="Z2317" s="170"/>
      <c r="AA2317" s="170"/>
      <c r="AB2317" s="170"/>
      <c r="AC2317" s="170"/>
      <c r="AD2317" s="170"/>
      <c r="AE2317" s="170"/>
      <c r="AF2317" s="170"/>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70"/>
      <c r="C2419" s="170"/>
      <c r="D2419" s="170"/>
      <c r="E2419" s="170"/>
      <c r="F2419" s="170"/>
      <c r="G2419" s="170"/>
      <c r="H2419" s="170"/>
      <c r="I2419" s="170"/>
      <c r="J2419" s="170"/>
      <c r="K2419" s="170"/>
      <c r="L2419" s="170"/>
      <c r="M2419" s="170"/>
      <c r="N2419" s="170"/>
      <c r="O2419" s="170"/>
      <c r="P2419" s="170"/>
      <c r="Q2419" s="170"/>
      <c r="R2419" s="170"/>
      <c r="S2419" s="170"/>
      <c r="T2419" s="170"/>
      <c r="U2419" s="170"/>
      <c r="V2419" s="170"/>
      <c r="W2419" s="170"/>
      <c r="X2419" s="170"/>
      <c r="Y2419" s="170"/>
      <c r="Z2419" s="170"/>
      <c r="AA2419" s="170"/>
      <c r="AB2419" s="170"/>
      <c r="AC2419" s="170"/>
      <c r="AD2419" s="170"/>
      <c r="AE2419" s="170"/>
      <c r="AF2419" s="170"/>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70"/>
      <c r="C2509" s="170"/>
      <c r="D2509" s="170"/>
      <c r="E2509" s="170"/>
      <c r="F2509" s="170"/>
      <c r="G2509" s="170"/>
      <c r="H2509" s="170"/>
      <c r="I2509" s="170"/>
      <c r="J2509" s="170"/>
      <c r="K2509" s="170"/>
      <c r="L2509" s="170"/>
      <c r="M2509" s="170"/>
      <c r="N2509" s="170"/>
      <c r="O2509" s="170"/>
      <c r="P2509" s="170"/>
      <c r="Q2509" s="170"/>
      <c r="R2509" s="170"/>
      <c r="S2509" s="170"/>
      <c r="T2509" s="170"/>
      <c r="U2509" s="170"/>
      <c r="V2509" s="170"/>
      <c r="W2509" s="170"/>
      <c r="X2509" s="170"/>
      <c r="Y2509" s="170"/>
      <c r="Z2509" s="170"/>
      <c r="AA2509" s="170"/>
      <c r="AB2509" s="170"/>
      <c r="AC2509" s="170"/>
      <c r="AD2509" s="170"/>
      <c r="AE2509" s="170"/>
      <c r="AF2509" s="170"/>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70"/>
      <c r="C2598" s="170"/>
      <c r="D2598" s="170"/>
      <c r="E2598" s="170"/>
      <c r="F2598" s="170"/>
      <c r="G2598" s="170"/>
      <c r="H2598" s="170"/>
      <c r="I2598" s="170"/>
      <c r="J2598" s="170"/>
      <c r="K2598" s="170"/>
      <c r="L2598" s="170"/>
      <c r="M2598" s="170"/>
      <c r="N2598" s="170"/>
      <c r="O2598" s="170"/>
      <c r="P2598" s="170"/>
      <c r="Q2598" s="170"/>
      <c r="R2598" s="170"/>
      <c r="S2598" s="170"/>
      <c r="T2598" s="170"/>
      <c r="U2598" s="170"/>
      <c r="V2598" s="170"/>
      <c r="W2598" s="170"/>
      <c r="X2598" s="170"/>
      <c r="Y2598" s="170"/>
      <c r="Z2598" s="170"/>
      <c r="AA2598" s="170"/>
      <c r="AB2598" s="170"/>
      <c r="AC2598" s="170"/>
      <c r="AD2598" s="170"/>
      <c r="AE2598" s="170"/>
      <c r="AF2598" s="170"/>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70"/>
      <c r="C2719" s="170"/>
      <c r="D2719" s="170"/>
      <c r="E2719" s="170"/>
      <c r="F2719" s="170"/>
      <c r="G2719" s="170"/>
      <c r="H2719" s="170"/>
      <c r="I2719" s="170"/>
      <c r="J2719" s="170"/>
      <c r="K2719" s="170"/>
      <c r="L2719" s="170"/>
      <c r="M2719" s="170"/>
      <c r="N2719" s="170"/>
      <c r="O2719" s="170"/>
      <c r="P2719" s="170"/>
      <c r="Q2719" s="170"/>
      <c r="R2719" s="170"/>
      <c r="S2719" s="170"/>
      <c r="T2719" s="170"/>
      <c r="U2719" s="170"/>
      <c r="V2719" s="170"/>
      <c r="W2719" s="170"/>
      <c r="X2719" s="170"/>
      <c r="Y2719" s="170"/>
      <c r="Z2719" s="170"/>
      <c r="AA2719" s="170"/>
      <c r="AB2719" s="170"/>
      <c r="AC2719" s="170"/>
      <c r="AD2719" s="170"/>
      <c r="AE2719" s="170"/>
      <c r="AF2719" s="170"/>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70"/>
      <c r="C2837" s="170"/>
      <c r="D2837" s="170"/>
      <c r="E2837" s="170"/>
      <c r="F2837" s="170"/>
      <c r="G2837" s="170"/>
      <c r="H2837" s="170"/>
      <c r="I2837" s="170"/>
      <c r="J2837" s="170"/>
      <c r="K2837" s="170"/>
      <c r="L2837" s="170"/>
      <c r="M2837" s="170"/>
      <c r="N2837" s="170"/>
      <c r="O2837" s="170"/>
      <c r="P2837" s="170"/>
      <c r="Q2837" s="170"/>
      <c r="R2837" s="170"/>
      <c r="S2837" s="170"/>
      <c r="T2837" s="170"/>
      <c r="U2837" s="170"/>
      <c r="V2837" s="170"/>
      <c r="W2837" s="170"/>
      <c r="X2837" s="170"/>
      <c r="Y2837" s="170"/>
      <c r="Z2837" s="170"/>
      <c r="AA2837" s="170"/>
      <c r="AB2837" s="170"/>
      <c r="AC2837" s="170"/>
      <c r="AD2837" s="170"/>
      <c r="AE2837" s="170"/>
      <c r="AF2837" s="170"/>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72"/>
      <c r="C112" s="172"/>
      <c r="D112" s="172"/>
      <c r="E112" s="172"/>
      <c r="F112" s="172"/>
      <c r="G112" s="172"/>
      <c r="H112" s="172"/>
      <c r="I112" s="172"/>
      <c r="J112" s="172"/>
      <c r="K112" s="172"/>
      <c r="L112" s="172"/>
      <c r="M112" s="172"/>
      <c r="N112" s="172"/>
      <c r="O112" s="172"/>
      <c r="P112" s="172"/>
      <c r="Q112" s="172"/>
      <c r="R112" s="172"/>
      <c r="S112" s="172"/>
      <c r="T112" s="172"/>
      <c r="U112" s="172"/>
      <c r="V112" s="172"/>
      <c r="W112" s="172"/>
      <c r="X112" s="172"/>
      <c r="Y112" s="172"/>
      <c r="Z112" s="172"/>
      <c r="AA112" s="172"/>
      <c r="AB112" s="172"/>
      <c r="AC112" s="172"/>
      <c r="AD112" s="172"/>
      <c r="AE112" s="172"/>
      <c r="AF112" s="172"/>
      <c r="AG112" s="17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72"/>
      <c r="C308" s="172"/>
      <c r="D308" s="172"/>
      <c r="E308" s="172"/>
      <c r="F308" s="172"/>
      <c r="G308" s="172"/>
      <c r="H308" s="172"/>
      <c r="I308" s="172"/>
      <c r="J308" s="172"/>
      <c r="K308" s="172"/>
      <c r="L308" s="172"/>
      <c r="M308" s="172"/>
      <c r="N308" s="172"/>
      <c r="O308" s="172"/>
      <c r="P308" s="172"/>
      <c r="Q308" s="172"/>
      <c r="R308" s="172"/>
      <c r="S308" s="172"/>
      <c r="T308" s="172"/>
      <c r="U308" s="172"/>
      <c r="V308" s="172"/>
      <c r="W308" s="172"/>
      <c r="X308" s="172"/>
      <c r="Y308" s="172"/>
      <c r="Z308" s="172"/>
      <c r="AA308" s="172"/>
      <c r="AB308" s="172"/>
      <c r="AC308" s="172"/>
      <c r="AD308" s="172"/>
      <c r="AE308" s="172"/>
      <c r="AF308" s="172"/>
      <c r="AG308" s="17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72"/>
      <c r="C511" s="172"/>
      <c r="D511" s="172"/>
      <c r="E511" s="172"/>
      <c r="F511" s="172"/>
      <c r="G511" s="172"/>
      <c r="H511" s="172"/>
      <c r="I511" s="172"/>
      <c r="J511" s="172"/>
      <c r="K511" s="172"/>
      <c r="L511" s="172"/>
      <c r="M511" s="172"/>
      <c r="N511" s="172"/>
      <c r="O511" s="172"/>
      <c r="P511" s="172"/>
      <c r="Q511" s="172"/>
      <c r="R511" s="172"/>
      <c r="S511" s="172"/>
      <c r="T511" s="172"/>
      <c r="U511" s="172"/>
      <c r="V511" s="172"/>
      <c r="W511" s="172"/>
      <c r="X511" s="172"/>
      <c r="Y511" s="172"/>
      <c r="Z511" s="172"/>
      <c r="AA511" s="172"/>
      <c r="AB511" s="172"/>
      <c r="AC511" s="172"/>
      <c r="AD511" s="172"/>
      <c r="AE511" s="172"/>
      <c r="AF511" s="172"/>
      <c r="AG511" s="17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72"/>
      <c r="C712" s="172"/>
      <c r="D712" s="172"/>
      <c r="E712" s="172"/>
      <c r="F712" s="172"/>
      <c r="G712" s="172"/>
      <c r="H712" s="172"/>
      <c r="I712" s="172"/>
      <c r="J712" s="172"/>
      <c r="K712" s="172"/>
      <c r="L712" s="172"/>
      <c r="M712" s="172"/>
      <c r="N712" s="172"/>
      <c r="O712" s="172"/>
      <c r="P712" s="172"/>
      <c r="Q712" s="172"/>
      <c r="R712" s="172"/>
      <c r="S712" s="172"/>
      <c r="T712" s="172"/>
      <c r="U712" s="172"/>
      <c r="V712" s="172"/>
      <c r="W712" s="172"/>
      <c r="X712" s="172"/>
      <c r="Y712" s="172"/>
      <c r="Z712" s="172"/>
      <c r="AA712" s="172"/>
      <c r="AB712" s="172"/>
      <c r="AC712" s="172"/>
      <c r="AD712" s="172"/>
      <c r="AE712" s="172"/>
      <c r="AF712" s="172"/>
      <c r="AG712" s="17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72"/>
      <c r="C887" s="172"/>
      <c r="D887" s="172"/>
      <c r="E887" s="172"/>
      <c r="F887" s="172"/>
      <c r="G887" s="172"/>
      <c r="H887" s="172"/>
      <c r="I887" s="172"/>
      <c r="J887" s="172"/>
      <c r="K887" s="172"/>
      <c r="L887" s="172"/>
      <c r="M887" s="172"/>
      <c r="N887" s="172"/>
      <c r="O887" s="172"/>
      <c r="P887" s="172"/>
      <c r="Q887" s="172"/>
      <c r="R887" s="172"/>
      <c r="S887" s="172"/>
      <c r="T887" s="172"/>
      <c r="U887" s="172"/>
      <c r="V887" s="172"/>
      <c r="W887" s="172"/>
      <c r="X887" s="172"/>
      <c r="Y887" s="172"/>
      <c r="Z887" s="172"/>
      <c r="AA887" s="172"/>
      <c r="AB887" s="172"/>
      <c r="AC887" s="172"/>
      <c r="AD887" s="172"/>
      <c r="AE887" s="172"/>
      <c r="AF887" s="172"/>
      <c r="AG887" s="17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72"/>
      <c r="C1100" s="172"/>
      <c r="D1100" s="172"/>
      <c r="E1100" s="172"/>
      <c r="F1100" s="172"/>
      <c r="G1100" s="172"/>
      <c r="H1100" s="172"/>
      <c r="I1100" s="172"/>
      <c r="J1100" s="172"/>
      <c r="K1100" s="172"/>
      <c r="L1100" s="172"/>
      <c r="M1100" s="172"/>
      <c r="N1100" s="172"/>
      <c r="O1100" s="172"/>
      <c r="P1100" s="172"/>
      <c r="Q1100" s="172"/>
      <c r="R1100" s="172"/>
      <c r="S1100" s="172"/>
      <c r="T1100" s="172"/>
      <c r="U1100" s="172"/>
      <c r="V1100" s="172"/>
      <c r="W1100" s="172"/>
      <c r="X1100" s="172"/>
      <c r="Y1100" s="172"/>
      <c r="Z1100" s="172"/>
      <c r="AA1100" s="172"/>
      <c r="AB1100" s="172"/>
      <c r="AC1100" s="172"/>
      <c r="AD1100" s="172"/>
      <c r="AE1100" s="172"/>
      <c r="AF1100" s="172"/>
      <c r="AG1100" s="17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72"/>
      <c r="C1227" s="172"/>
      <c r="D1227" s="172"/>
      <c r="E1227" s="172"/>
      <c r="F1227" s="172"/>
      <c r="G1227" s="172"/>
      <c r="H1227" s="172"/>
      <c r="I1227" s="172"/>
      <c r="J1227" s="172"/>
      <c r="K1227" s="172"/>
      <c r="L1227" s="172"/>
      <c r="M1227" s="172"/>
      <c r="N1227" s="172"/>
      <c r="O1227" s="172"/>
      <c r="P1227" s="172"/>
      <c r="Q1227" s="172"/>
      <c r="R1227" s="172"/>
      <c r="S1227" s="172"/>
      <c r="T1227" s="172"/>
      <c r="U1227" s="172"/>
      <c r="V1227" s="172"/>
      <c r="W1227" s="172"/>
      <c r="X1227" s="172"/>
      <c r="Y1227" s="172"/>
      <c r="Z1227" s="172"/>
      <c r="AA1227" s="172"/>
      <c r="AB1227" s="172"/>
      <c r="AC1227" s="172"/>
      <c r="AD1227" s="172"/>
      <c r="AE1227" s="172"/>
      <c r="AF1227" s="172"/>
      <c r="AG1227" s="17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72"/>
      <c r="C1390" s="172"/>
      <c r="D1390" s="172"/>
      <c r="E1390" s="172"/>
      <c r="F1390" s="172"/>
      <c r="G1390" s="172"/>
      <c r="H1390" s="172"/>
      <c r="I1390" s="172"/>
      <c r="J1390" s="172"/>
      <c r="K1390" s="172"/>
      <c r="L1390" s="172"/>
      <c r="M1390" s="172"/>
      <c r="N1390" s="172"/>
      <c r="O1390" s="172"/>
      <c r="P1390" s="172"/>
      <c r="Q1390" s="172"/>
      <c r="R1390" s="172"/>
      <c r="S1390" s="172"/>
      <c r="T1390" s="172"/>
      <c r="U1390" s="172"/>
      <c r="V1390" s="172"/>
      <c r="W1390" s="172"/>
      <c r="X1390" s="172"/>
      <c r="Y1390" s="172"/>
      <c r="Z1390" s="172"/>
      <c r="AA1390" s="172"/>
      <c r="AB1390" s="172"/>
      <c r="AC1390" s="172"/>
      <c r="AD1390" s="172"/>
      <c r="AE1390" s="172"/>
      <c r="AF1390" s="172"/>
      <c r="AG1390" s="17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72"/>
      <c r="C1502" s="172"/>
      <c r="D1502" s="172"/>
      <c r="E1502" s="172"/>
      <c r="F1502" s="172"/>
      <c r="G1502" s="172"/>
      <c r="H1502" s="172"/>
      <c r="I1502" s="172"/>
      <c r="J1502" s="172"/>
      <c r="K1502" s="172"/>
      <c r="L1502" s="172"/>
      <c r="M1502" s="172"/>
      <c r="N1502" s="172"/>
      <c r="O1502" s="172"/>
      <c r="P1502" s="172"/>
      <c r="Q1502" s="172"/>
      <c r="R1502" s="172"/>
      <c r="S1502" s="172"/>
      <c r="T1502" s="172"/>
      <c r="U1502" s="172"/>
      <c r="V1502" s="172"/>
      <c r="W1502" s="172"/>
      <c r="X1502" s="172"/>
      <c r="Y1502" s="172"/>
      <c r="Z1502" s="172"/>
      <c r="AA1502" s="172"/>
      <c r="AB1502" s="172"/>
      <c r="AC1502" s="172"/>
      <c r="AD1502" s="172"/>
      <c r="AE1502" s="172"/>
      <c r="AF1502" s="172"/>
      <c r="AG1502" s="17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72"/>
      <c r="C1604" s="172"/>
      <c r="D1604" s="172"/>
      <c r="E1604" s="172"/>
      <c r="F1604" s="172"/>
      <c r="G1604" s="172"/>
      <c r="H1604" s="172"/>
      <c r="I1604" s="172"/>
      <c r="J1604" s="172"/>
      <c r="K1604" s="172"/>
      <c r="L1604" s="172"/>
      <c r="M1604" s="172"/>
      <c r="N1604" s="172"/>
      <c r="O1604" s="172"/>
      <c r="P1604" s="172"/>
      <c r="Q1604" s="172"/>
      <c r="R1604" s="172"/>
      <c r="S1604" s="172"/>
      <c r="T1604" s="172"/>
      <c r="U1604" s="172"/>
      <c r="V1604" s="172"/>
      <c r="W1604" s="172"/>
      <c r="X1604" s="172"/>
      <c r="Y1604" s="172"/>
      <c r="Z1604" s="172"/>
      <c r="AA1604" s="172"/>
      <c r="AB1604" s="172"/>
      <c r="AC1604" s="172"/>
      <c r="AD1604" s="172"/>
      <c r="AE1604" s="172"/>
      <c r="AF1604" s="172"/>
      <c r="AG1604" s="17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72"/>
      <c r="C1698" s="172"/>
      <c r="D1698" s="172"/>
      <c r="E1698" s="172"/>
      <c r="F1698" s="172"/>
      <c r="G1698" s="172"/>
      <c r="H1698" s="172"/>
      <c r="I1698" s="172"/>
      <c r="J1698" s="172"/>
      <c r="K1698" s="172"/>
      <c r="L1698" s="172"/>
      <c r="M1698" s="172"/>
      <c r="N1698" s="172"/>
      <c r="O1698" s="172"/>
      <c r="P1698" s="172"/>
      <c r="Q1698" s="172"/>
      <c r="R1698" s="172"/>
      <c r="S1698" s="172"/>
      <c r="T1698" s="172"/>
      <c r="U1698" s="172"/>
      <c r="V1698" s="172"/>
      <c r="W1698" s="172"/>
      <c r="X1698" s="172"/>
      <c r="Y1698" s="172"/>
      <c r="Z1698" s="172"/>
      <c r="AA1698" s="172"/>
      <c r="AB1698" s="172"/>
      <c r="AC1698" s="172"/>
      <c r="AD1698" s="172"/>
      <c r="AE1698" s="172"/>
      <c r="AF1698" s="172"/>
      <c r="AG1698" s="17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72"/>
      <c r="C1945" s="172"/>
      <c r="D1945" s="172"/>
      <c r="E1945" s="172"/>
      <c r="F1945" s="172"/>
      <c r="G1945" s="172"/>
      <c r="H1945" s="172"/>
      <c r="I1945" s="172"/>
      <c r="J1945" s="172"/>
      <c r="K1945" s="172"/>
      <c r="L1945" s="172"/>
      <c r="M1945" s="172"/>
      <c r="N1945" s="172"/>
      <c r="O1945" s="172"/>
      <c r="P1945" s="172"/>
      <c r="Q1945" s="172"/>
      <c r="R1945" s="172"/>
      <c r="S1945" s="172"/>
      <c r="T1945" s="172"/>
      <c r="U1945" s="172"/>
      <c r="V1945" s="172"/>
      <c r="W1945" s="172"/>
      <c r="X1945" s="172"/>
      <c r="Y1945" s="172"/>
      <c r="Z1945" s="172"/>
      <c r="AA1945" s="172"/>
      <c r="AB1945" s="172"/>
      <c r="AC1945" s="172"/>
      <c r="AD1945" s="172"/>
      <c r="AE1945" s="172"/>
      <c r="AF1945" s="172"/>
      <c r="AG1945" s="17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72"/>
      <c r="C2031" s="172"/>
      <c r="D2031" s="172"/>
      <c r="E2031" s="172"/>
      <c r="F2031" s="172"/>
      <c r="G2031" s="172"/>
      <c r="H2031" s="172"/>
      <c r="I2031" s="172"/>
      <c r="J2031" s="172"/>
      <c r="K2031" s="172"/>
      <c r="L2031" s="172"/>
      <c r="M2031" s="172"/>
      <c r="N2031" s="172"/>
      <c r="O2031" s="172"/>
      <c r="P2031" s="172"/>
      <c r="Q2031" s="172"/>
      <c r="R2031" s="172"/>
      <c r="S2031" s="172"/>
      <c r="T2031" s="172"/>
      <c r="U2031" s="172"/>
      <c r="V2031" s="172"/>
      <c r="W2031" s="172"/>
      <c r="X2031" s="172"/>
      <c r="Y2031" s="172"/>
      <c r="Z2031" s="172"/>
      <c r="AA2031" s="172"/>
      <c r="AB2031" s="172"/>
      <c r="AC2031" s="172"/>
      <c r="AD2031" s="172"/>
      <c r="AE2031" s="172"/>
      <c r="AF2031" s="172"/>
      <c r="AG2031" s="17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72"/>
      <c r="C2153" s="172"/>
      <c r="D2153" s="172"/>
      <c r="E2153" s="172"/>
      <c r="F2153" s="172"/>
      <c r="G2153" s="172"/>
      <c r="H2153" s="172"/>
      <c r="I2153" s="172"/>
      <c r="J2153" s="172"/>
      <c r="K2153" s="172"/>
      <c r="L2153" s="172"/>
      <c r="M2153" s="172"/>
      <c r="N2153" s="172"/>
      <c r="O2153" s="172"/>
      <c r="P2153" s="172"/>
      <c r="Q2153" s="172"/>
      <c r="R2153" s="172"/>
      <c r="S2153" s="172"/>
      <c r="T2153" s="172"/>
      <c r="U2153" s="172"/>
      <c r="V2153" s="172"/>
      <c r="W2153" s="172"/>
      <c r="X2153" s="172"/>
      <c r="Y2153" s="172"/>
      <c r="Z2153" s="172"/>
      <c r="AA2153" s="172"/>
      <c r="AB2153" s="172"/>
      <c r="AC2153" s="172"/>
      <c r="AD2153" s="172"/>
      <c r="AE2153" s="172"/>
      <c r="AF2153" s="172"/>
      <c r="AG2153" s="17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72"/>
      <c r="C2317" s="172"/>
      <c r="D2317" s="172"/>
      <c r="E2317" s="172"/>
      <c r="F2317" s="172"/>
      <c r="G2317" s="172"/>
      <c r="H2317" s="172"/>
      <c r="I2317" s="172"/>
      <c r="J2317" s="172"/>
      <c r="K2317" s="172"/>
      <c r="L2317" s="172"/>
      <c r="M2317" s="172"/>
      <c r="N2317" s="172"/>
      <c r="O2317" s="172"/>
      <c r="P2317" s="172"/>
      <c r="Q2317" s="172"/>
      <c r="R2317" s="172"/>
      <c r="S2317" s="172"/>
      <c r="T2317" s="172"/>
      <c r="U2317" s="172"/>
      <c r="V2317" s="172"/>
      <c r="W2317" s="172"/>
      <c r="X2317" s="172"/>
      <c r="Y2317" s="172"/>
      <c r="Z2317" s="172"/>
      <c r="AA2317" s="172"/>
      <c r="AB2317" s="172"/>
      <c r="AC2317" s="172"/>
      <c r="AD2317" s="172"/>
      <c r="AE2317" s="172"/>
      <c r="AF2317" s="172"/>
      <c r="AG2317" s="17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72"/>
      <c r="C2419" s="172"/>
      <c r="D2419" s="172"/>
      <c r="E2419" s="172"/>
      <c r="F2419" s="172"/>
      <c r="G2419" s="172"/>
      <c r="H2419" s="172"/>
      <c r="I2419" s="172"/>
      <c r="J2419" s="172"/>
      <c r="K2419" s="172"/>
      <c r="L2419" s="172"/>
      <c r="M2419" s="172"/>
      <c r="N2419" s="172"/>
      <c r="O2419" s="172"/>
      <c r="P2419" s="172"/>
      <c r="Q2419" s="172"/>
      <c r="R2419" s="172"/>
      <c r="S2419" s="172"/>
      <c r="T2419" s="172"/>
      <c r="U2419" s="172"/>
      <c r="V2419" s="172"/>
      <c r="W2419" s="172"/>
      <c r="X2419" s="172"/>
      <c r="Y2419" s="172"/>
      <c r="Z2419" s="172"/>
      <c r="AA2419" s="172"/>
      <c r="AB2419" s="172"/>
      <c r="AC2419" s="172"/>
      <c r="AD2419" s="172"/>
      <c r="AE2419" s="172"/>
      <c r="AF2419" s="172"/>
      <c r="AG2419" s="17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72"/>
      <c r="C2509" s="172"/>
      <c r="D2509" s="172"/>
      <c r="E2509" s="172"/>
      <c r="F2509" s="172"/>
      <c r="G2509" s="172"/>
      <c r="H2509" s="172"/>
      <c r="I2509" s="172"/>
      <c r="J2509" s="172"/>
      <c r="K2509" s="172"/>
      <c r="L2509" s="172"/>
      <c r="M2509" s="172"/>
      <c r="N2509" s="172"/>
      <c r="O2509" s="172"/>
      <c r="P2509" s="172"/>
      <c r="Q2509" s="172"/>
      <c r="R2509" s="172"/>
      <c r="S2509" s="172"/>
      <c r="T2509" s="172"/>
      <c r="U2509" s="172"/>
      <c r="V2509" s="172"/>
      <c r="W2509" s="172"/>
      <c r="X2509" s="172"/>
      <c r="Y2509" s="172"/>
      <c r="Z2509" s="172"/>
      <c r="AA2509" s="172"/>
      <c r="AB2509" s="172"/>
      <c r="AC2509" s="172"/>
      <c r="AD2509" s="172"/>
      <c r="AE2509" s="172"/>
      <c r="AF2509" s="172"/>
      <c r="AG2509" s="17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72"/>
      <c r="C2598" s="172"/>
      <c r="D2598" s="172"/>
      <c r="E2598" s="172"/>
      <c r="F2598" s="172"/>
      <c r="G2598" s="172"/>
      <c r="H2598" s="172"/>
      <c r="I2598" s="172"/>
      <c r="J2598" s="172"/>
      <c r="K2598" s="172"/>
      <c r="L2598" s="172"/>
      <c r="M2598" s="172"/>
      <c r="N2598" s="172"/>
      <c r="O2598" s="172"/>
      <c r="P2598" s="172"/>
      <c r="Q2598" s="172"/>
      <c r="R2598" s="172"/>
      <c r="S2598" s="172"/>
      <c r="T2598" s="172"/>
      <c r="U2598" s="172"/>
      <c r="V2598" s="172"/>
      <c r="W2598" s="172"/>
      <c r="X2598" s="172"/>
      <c r="Y2598" s="172"/>
      <c r="Z2598" s="172"/>
      <c r="AA2598" s="172"/>
      <c r="AB2598" s="172"/>
      <c r="AC2598" s="172"/>
      <c r="AD2598" s="172"/>
      <c r="AE2598" s="172"/>
      <c r="AF2598" s="172"/>
      <c r="AG2598" s="17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72"/>
      <c r="C2719" s="172"/>
      <c r="D2719" s="172"/>
      <c r="E2719" s="172"/>
      <c r="F2719" s="172"/>
      <c r="G2719" s="172"/>
      <c r="H2719" s="172"/>
      <c r="I2719" s="172"/>
      <c r="J2719" s="172"/>
      <c r="K2719" s="172"/>
      <c r="L2719" s="172"/>
      <c r="M2719" s="172"/>
      <c r="N2719" s="172"/>
      <c r="O2719" s="172"/>
      <c r="P2719" s="172"/>
      <c r="Q2719" s="172"/>
      <c r="R2719" s="172"/>
      <c r="S2719" s="172"/>
      <c r="T2719" s="172"/>
      <c r="U2719" s="172"/>
      <c r="V2719" s="172"/>
      <c r="W2719" s="172"/>
      <c r="X2719" s="172"/>
      <c r="Y2719" s="172"/>
      <c r="Z2719" s="172"/>
      <c r="AA2719" s="172"/>
      <c r="AB2719" s="172"/>
      <c r="AC2719" s="172"/>
      <c r="AD2719" s="172"/>
      <c r="AE2719" s="172"/>
      <c r="AF2719" s="172"/>
      <c r="AG2719" s="17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72"/>
      <c r="C2837" s="172"/>
      <c r="D2837" s="172"/>
      <c r="E2837" s="172"/>
      <c r="F2837" s="172"/>
      <c r="G2837" s="172"/>
      <c r="H2837" s="172"/>
      <c r="I2837" s="172"/>
      <c r="J2837" s="172"/>
      <c r="K2837" s="172"/>
      <c r="L2837" s="172"/>
      <c r="M2837" s="172"/>
      <c r="N2837" s="172"/>
      <c r="O2837" s="172"/>
      <c r="P2837" s="172"/>
      <c r="Q2837" s="172"/>
      <c r="R2837" s="172"/>
      <c r="S2837" s="172"/>
      <c r="T2837" s="172"/>
      <c r="U2837" s="172"/>
      <c r="V2837" s="172"/>
      <c r="W2837" s="172"/>
      <c r="X2837" s="172"/>
      <c r="Y2837" s="172"/>
      <c r="Z2837" s="172"/>
      <c r="AA2837" s="172"/>
      <c r="AB2837" s="172"/>
      <c r="AC2837" s="172"/>
      <c r="AD2837" s="172"/>
      <c r="AE2837" s="172"/>
      <c r="AF2837" s="172"/>
      <c r="AG2837" s="172"/>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308</v>
      </c>
    </row>
    <row r="41" spans="1:34" ht="14.75">
      <c r="B41" s="7" t="s">
        <v>281</v>
      </c>
    </row>
    <row r="42" spans="1:34" ht="14.75">
      <c r="B42" s="7" t="s">
        <v>31</v>
      </c>
    </row>
    <row r="43" spans="1:34" ht="14.75">
      <c r="B43" s="7" t="s">
        <v>30</v>
      </c>
    </row>
    <row r="44" spans="1:34" ht="14.75">
      <c r="B44" s="7" t="s">
        <v>309</v>
      </c>
    </row>
    <row r="45" spans="1:34" ht="14.75">
      <c r="B45" s="7" t="s">
        <v>310</v>
      </c>
    </row>
    <row r="46" spans="1:34" ht="14.75">
      <c r="B46" s="7" t="s">
        <v>311</v>
      </c>
    </row>
    <row r="112" spans="2:34" ht="15" customHeight="1">
      <c r="B112" s="172"/>
      <c r="C112" s="172"/>
      <c r="D112" s="172"/>
      <c r="E112" s="172"/>
      <c r="F112" s="172"/>
      <c r="G112" s="172"/>
      <c r="H112" s="172"/>
      <c r="I112" s="172"/>
      <c r="J112" s="172"/>
      <c r="K112" s="172"/>
      <c r="L112" s="172"/>
      <c r="M112" s="172"/>
      <c r="N112" s="172"/>
      <c r="O112" s="172"/>
      <c r="P112" s="172"/>
      <c r="Q112" s="172"/>
      <c r="R112" s="172"/>
      <c r="S112" s="172"/>
      <c r="T112" s="172"/>
      <c r="U112" s="172"/>
      <c r="V112" s="172"/>
      <c r="W112" s="172"/>
      <c r="X112" s="172"/>
      <c r="Y112" s="172"/>
      <c r="Z112" s="172"/>
      <c r="AA112" s="172"/>
      <c r="AB112" s="172"/>
      <c r="AC112" s="172"/>
      <c r="AD112" s="172"/>
      <c r="AE112" s="172"/>
      <c r="AF112" s="172"/>
      <c r="AG112" s="172"/>
      <c r="AH112" s="172"/>
    </row>
    <row r="308" spans="2:34" ht="15" customHeight="1">
      <c r="B308" s="172"/>
      <c r="C308" s="172"/>
      <c r="D308" s="172"/>
      <c r="E308" s="172"/>
      <c r="F308" s="172"/>
      <c r="G308" s="172"/>
      <c r="H308" s="172"/>
      <c r="I308" s="172"/>
      <c r="J308" s="172"/>
      <c r="K308" s="172"/>
      <c r="L308" s="172"/>
      <c r="M308" s="172"/>
      <c r="N308" s="172"/>
      <c r="O308" s="172"/>
      <c r="P308" s="172"/>
      <c r="Q308" s="172"/>
      <c r="R308" s="172"/>
      <c r="S308" s="172"/>
      <c r="T308" s="172"/>
      <c r="U308" s="172"/>
      <c r="V308" s="172"/>
      <c r="W308" s="172"/>
      <c r="X308" s="172"/>
      <c r="Y308" s="172"/>
      <c r="Z308" s="172"/>
      <c r="AA308" s="172"/>
      <c r="AB308" s="172"/>
      <c r="AC308" s="172"/>
      <c r="AD308" s="172"/>
      <c r="AE308" s="172"/>
      <c r="AF308" s="172"/>
      <c r="AG308" s="172"/>
      <c r="AH308" s="172"/>
    </row>
    <row r="500" spans="2:34" ht="15" customHeight="1">
      <c r="B500" s="173"/>
      <c r="C500" s="172"/>
      <c r="D500" s="172"/>
      <c r="E500" s="172"/>
      <c r="F500" s="172"/>
      <c r="G500" s="172"/>
      <c r="H500" s="172"/>
      <c r="I500" s="172"/>
      <c r="J500" s="172"/>
      <c r="K500" s="172"/>
      <c r="L500" s="172"/>
      <c r="M500" s="172"/>
      <c r="N500" s="172"/>
      <c r="O500" s="172"/>
      <c r="P500" s="172"/>
      <c r="Q500" s="172"/>
      <c r="R500" s="172"/>
      <c r="S500" s="172"/>
      <c r="T500" s="172"/>
      <c r="U500" s="172"/>
      <c r="V500" s="172"/>
      <c r="W500" s="172"/>
      <c r="X500" s="172"/>
      <c r="Y500" s="172"/>
      <c r="Z500" s="172"/>
      <c r="AA500" s="172"/>
      <c r="AB500" s="172"/>
      <c r="AC500" s="172"/>
      <c r="AD500" s="172"/>
      <c r="AE500" s="172"/>
      <c r="AF500" s="172"/>
      <c r="AG500" s="172"/>
    </row>
    <row r="511" spans="2:34" ht="15" customHeight="1">
      <c r="B511" s="172"/>
      <c r="C511" s="172"/>
      <c r="D511" s="172"/>
      <c r="E511" s="172"/>
      <c r="F511" s="172"/>
      <c r="G511" s="172"/>
      <c r="H511" s="172"/>
      <c r="I511" s="172"/>
      <c r="J511" s="172"/>
      <c r="K511" s="172"/>
      <c r="L511" s="172"/>
      <c r="M511" s="172"/>
      <c r="N511" s="172"/>
      <c r="O511" s="172"/>
      <c r="P511" s="172"/>
      <c r="Q511" s="172"/>
      <c r="R511" s="172"/>
      <c r="S511" s="172"/>
      <c r="T511" s="172"/>
      <c r="U511" s="172"/>
      <c r="V511" s="172"/>
      <c r="W511" s="172"/>
      <c r="X511" s="172"/>
      <c r="Y511" s="172"/>
      <c r="Z511" s="172"/>
      <c r="AA511" s="172"/>
      <c r="AB511" s="172"/>
      <c r="AC511" s="172"/>
      <c r="AD511" s="172"/>
      <c r="AE511" s="172"/>
      <c r="AF511" s="172"/>
      <c r="AG511" s="172"/>
      <c r="AH511" s="172"/>
    </row>
    <row r="712" spans="2:34" ht="15" customHeight="1">
      <c r="B712" s="172"/>
      <c r="C712" s="172"/>
      <c r="D712" s="172"/>
      <c r="E712" s="172"/>
      <c r="F712" s="172"/>
      <c r="G712" s="172"/>
      <c r="H712" s="172"/>
      <c r="I712" s="172"/>
      <c r="J712" s="172"/>
      <c r="K712" s="172"/>
      <c r="L712" s="172"/>
      <c r="M712" s="172"/>
      <c r="N712" s="172"/>
      <c r="O712" s="172"/>
      <c r="P712" s="172"/>
      <c r="Q712" s="172"/>
      <c r="R712" s="172"/>
      <c r="S712" s="172"/>
      <c r="T712" s="172"/>
      <c r="U712" s="172"/>
      <c r="V712" s="172"/>
      <c r="W712" s="172"/>
      <c r="X712" s="172"/>
      <c r="Y712" s="172"/>
      <c r="Z712" s="172"/>
      <c r="AA712" s="172"/>
      <c r="AB712" s="172"/>
      <c r="AC712" s="172"/>
      <c r="AD712" s="172"/>
      <c r="AE712" s="172"/>
      <c r="AF712" s="172"/>
      <c r="AG712" s="172"/>
      <c r="AH712" s="172"/>
    </row>
    <row r="887" spans="2:34" ht="15" customHeight="1">
      <c r="B887" s="172"/>
      <c r="C887" s="172"/>
      <c r="D887" s="172"/>
      <c r="E887" s="172"/>
      <c r="F887" s="172"/>
      <c r="G887" s="172"/>
      <c r="H887" s="172"/>
      <c r="I887" s="172"/>
      <c r="J887" s="172"/>
      <c r="K887" s="172"/>
      <c r="L887" s="172"/>
      <c r="M887" s="172"/>
      <c r="N887" s="172"/>
      <c r="O887" s="172"/>
      <c r="P887" s="172"/>
      <c r="Q887" s="172"/>
      <c r="R887" s="172"/>
      <c r="S887" s="172"/>
      <c r="T887" s="172"/>
      <c r="U887" s="172"/>
      <c r="V887" s="172"/>
      <c r="W887" s="172"/>
      <c r="X887" s="172"/>
      <c r="Y887" s="172"/>
      <c r="Z887" s="172"/>
      <c r="AA887" s="172"/>
      <c r="AB887" s="172"/>
      <c r="AC887" s="172"/>
      <c r="AD887" s="172"/>
      <c r="AE887" s="172"/>
      <c r="AF887" s="172"/>
      <c r="AG887" s="172"/>
      <c r="AH887" s="172"/>
    </row>
    <row r="1100" spans="2:34" ht="15" customHeight="1">
      <c r="B1100" s="172"/>
      <c r="C1100" s="172"/>
      <c r="D1100" s="172"/>
      <c r="E1100" s="172"/>
      <c r="F1100" s="172"/>
      <c r="G1100" s="172"/>
      <c r="H1100" s="172"/>
      <c r="I1100" s="172"/>
      <c r="J1100" s="172"/>
      <c r="K1100" s="172"/>
      <c r="L1100" s="172"/>
      <c r="M1100" s="172"/>
      <c r="N1100" s="172"/>
      <c r="O1100" s="172"/>
      <c r="P1100" s="172"/>
      <c r="Q1100" s="172"/>
      <c r="R1100" s="172"/>
      <c r="S1100" s="172"/>
      <c r="T1100" s="172"/>
      <c r="U1100" s="172"/>
      <c r="V1100" s="172"/>
      <c r="W1100" s="172"/>
      <c r="X1100" s="172"/>
      <c r="Y1100" s="172"/>
      <c r="Z1100" s="172"/>
      <c r="AA1100" s="172"/>
      <c r="AB1100" s="172"/>
      <c r="AC1100" s="172"/>
      <c r="AD1100" s="172"/>
      <c r="AE1100" s="172"/>
      <c r="AF1100" s="172"/>
      <c r="AG1100" s="172"/>
      <c r="AH1100" s="172"/>
    </row>
    <row r="1227" spans="2:34" ht="15" customHeight="1">
      <c r="B1227" s="172"/>
      <c r="C1227" s="172"/>
      <c r="D1227" s="172"/>
      <c r="E1227" s="172"/>
      <c r="F1227" s="172"/>
      <c r="G1227" s="172"/>
      <c r="H1227" s="172"/>
      <c r="I1227" s="172"/>
      <c r="J1227" s="172"/>
      <c r="K1227" s="172"/>
      <c r="L1227" s="172"/>
      <c r="M1227" s="172"/>
      <c r="N1227" s="172"/>
      <c r="O1227" s="172"/>
      <c r="P1227" s="172"/>
      <c r="Q1227" s="172"/>
      <c r="R1227" s="172"/>
      <c r="S1227" s="172"/>
      <c r="T1227" s="172"/>
      <c r="U1227" s="172"/>
      <c r="V1227" s="172"/>
      <c r="W1227" s="172"/>
      <c r="X1227" s="172"/>
      <c r="Y1227" s="172"/>
      <c r="Z1227" s="172"/>
      <c r="AA1227" s="172"/>
      <c r="AB1227" s="172"/>
      <c r="AC1227" s="172"/>
      <c r="AD1227" s="172"/>
      <c r="AE1227" s="172"/>
      <c r="AF1227" s="172"/>
      <c r="AG1227" s="172"/>
      <c r="AH1227" s="172"/>
    </row>
    <row r="1390" spans="2:34" ht="15" customHeight="1">
      <c r="B1390" s="172"/>
      <c r="C1390" s="172"/>
      <c r="D1390" s="172"/>
      <c r="E1390" s="172"/>
      <c r="F1390" s="172"/>
      <c r="G1390" s="172"/>
      <c r="H1390" s="172"/>
      <c r="I1390" s="172"/>
      <c r="J1390" s="172"/>
      <c r="K1390" s="172"/>
      <c r="L1390" s="172"/>
      <c r="M1390" s="172"/>
      <c r="N1390" s="172"/>
      <c r="O1390" s="172"/>
      <c r="P1390" s="172"/>
      <c r="Q1390" s="172"/>
      <c r="R1390" s="172"/>
      <c r="S1390" s="172"/>
      <c r="T1390" s="172"/>
      <c r="U1390" s="172"/>
      <c r="V1390" s="172"/>
      <c r="W1390" s="172"/>
      <c r="X1390" s="172"/>
      <c r="Y1390" s="172"/>
      <c r="Z1390" s="172"/>
      <c r="AA1390" s="172"/>
      <c r="AB1390" s="172"/>
      <c r="AC1390" s="172"/>
      <c r="AD1390" s="172"/>
      <c r="AE1390" s="172"/>
      <c r="AF1390" s="172"/>
      <c r="AG1390" s="172"/>
      <c r="AH1390" s="172"/>
    </row>
    <row r="1502" spans="2:34" ht="15" customHeight="1">
      <c r="B1502" s="172"/>
      <c r="C1502" s="172"/>
      <c r="D1502" s="172"/>
      <c r="E1502" s="172"/>
      <c r="F1502" s="172"/>
      <c r="G1502" s="172"/>
      <c r="H1502" s="172"/>
      <c r="I1502" s="172"/>
      <c r="J1502" s="172"/>
      <c r="K1502" s="172"/>
      <c r="L1502" s="172"/>
      <c r="M1502" s="172"/>
      <c r="N1502" s="172"/>
      <c r="O1502" s="172"/>
      <c r="P1502" s="172"/>
      <c r="Q1502" s="172"/>
      <c r="R1502" s="172"/>
      <c r="S1502" s="172"/>
      <c r="T1502" s="172"/>
      <c r="U1502" s="172"/>
      <c r="V1502" s="172"/>
      <c r="W1502" s="172"/>
      <c r="X1502" s="172"/>
      <c r="Y1502" s="172"/>
      <c r="Z1502" s="172"/>
      <c r="AA1502" s="172"/>
      <c r="AB1502" s="172"/>
      <c r="AC1502" s="172"/>
      <c r="AD1502" s="172"/>
      <c r="AE1502" s="172"/>
      <c r="AF1502" s="172"/>
      <c r="AG1502" s="172"/>
      <c r="AH1502" s="172"/>
    </row>
    <row r="1604" spans="2:34" ht="15" customHeight="1">
      <c r="B1604" s="172"/>
      <c r="C1604" s="172"/>
      <c r="D1604" s="172"/>
      <c r="E1604" s="172"/>
      <c r="F1604" s="172"/>
      <c r="G1604" s="172"/>
      <c r="H1604" s="172"/>
      <c r="I1604" s="172"/>
      <c r="J1604" s="172"/>
      <c r="K1604" s="172"/>
      <c r="L1604" s="172"/>
      <c r="M1604" s="172"/>
      <c r="N1604" s="172"/>
      <c r="O1604" s="172"/>
      <c r="P1604" s="172"/>
      <c r="Q1604" s="172"/>
      <c r="R1604" s="172"/>
      <c r="S1604" s="172"/>
      <c r="T1604" s="172"/>
      <c r="U1604" s="172"/>
      <c r="V1604" s="172"/>
      <c r="W1604" s="172"/>
      <c r="X1604" s="172"/>
      <c r="Y1604" s="172"/>
      <c r="Z1604" s="172"/>
      <c r="AA1604" s="172"/>
      <c r="AB1604" s="172"/>
      <c r="AC1604" s="172"/>
      <c r="AD1604" s="172"/>
      <c r="AE1604" s="172"/>
      <c r="AF1604" s="172"/>
      <c r="AG1604" s="172"/>
      <c r="AH1604" s="172"/>
    </row>
    <row r="1698" spans="2:34" ht="15" customHeight="1">
      <c r="B1698" s="172"/>
      <c r="C1698" s="172"/>
      <c r="D1698" s="172"/>
      <c r="E1698" s="172"/>
      <c r="F1698" s="172"/>
      <c r="G1698" s="172"/>
      <c r="H1698" s="172"/>
      <c r="I1698" s="172"/>
      <c r="J1698" s="172"/>
      <c r="K1698" s="172"/>
      <c r="L1698" s="172"/>
      <c r="M1698" s="172"/>
      <c r="N1698" s="172"/>
      <c r="O1698" s="172"/>
      <c r="P1698" s="172"/>
      <c r="Q1698" s="172"/>
      <c r="R1698" s="172"/>
      <c r="S1698" s="172"/>
      <c r="T1698" s="172"/>
      <c r="U1698" s="172"/>
      <c r="V1698" s="172"/>
      <c r="W1698" s="172"/>
      <c r="X1698" s="172"/>
      <c r="Y1698" s="172"/>
      <c r="Z1698" s="172"/>
      <c r="AA1698" s="172"/>
      <c r="AB1698" s="172"/>
      <c r="AC1698" s="172"/>
      <c r="AD1698" s="172"/>
      <c r="AE1698" s="172"/>
      <c r="AF1698" s="172"/>
      <c r="AG1698" s="172"/>
      <c r="AH1698" s="172"/>
    </row>
    <row r="1945" spans="2:34" ht="15" customHeight="1">
      <c r="B1945" s="172"/>
      <c r="C1945" s="172"/>
      <c r="D1945" s="172"/>
      <c r="E1945" s="172"/>
      <c r="F1945" s="172"/>
      <c r="G1945" s="172"/>
      <c r="H1945" s="172"/>
      <c r="I1945" s="172"/>
      <c r="J1945" s="172"/>
      <c r="K1945" s="172"/>
      <c r="L1945" s="172"/>
      <c r="M1945" s="172"/>
      <c r="N1945" s="172"/>
      <c r="O1945" s="172"/>
      <c r="P1945" s="172"/>
      <c r="Q1945" s="172"/>
      <c r="R1945" s="172"/>
      <c r="S1945" s="172"/>
      <c r="T1945" s="172"/>
      <c r="U1945" s="172"/>
      <c r="V1945" s="172"/>
      <c r="W1945" s="172"/>
      <c r="X1945" s="172"/>
      <c r="Y1945" s="172"/>
      <c r="Z1945" s="172"/>
      <c r="AA1945" s="172"/>
      <c r="AB1945" s="172"/>
      <c r="AC1945" s="172"/>
      <c r="AD1945" s="172"/>
      <c r="AE1945" s="172"/>
      <c r="AF1945" s="172"/>
      <c r="AG1945" s="172"/>
      <c r="AH1945" s="172"/>
    </row>
    <row r="2031" spans="2:34" ht="15" customHeight="1">
      <c r="B2031" s="172"/>
      <c r="C2031" s="172"/>
      <c r="D2031" s="172"/>
      <c r="E2031" s="172"/>
      <c r="F2031" s="172"/>
      <c r="G2031" s="172"/>
      <c r="H2031" s="172"/>
      <c r="I2031" s="172"/>
      <c r="J2031" s="172"/>
      <c r="K2031" s="172"/>
      <c r="L2031" s="172"/>
      <c r="M2031" s="172"/>
      <c r="N2031" s="172"/>
      <c r="O2031" s="172"/>
      <c r="P2031" s="172"/>
      <c r="Q2031" s="172"/>
      <c r="R2031" s="172"/>
      <c r="S2031" s="172"/>
      <c r="T2031" s="172"/>
      <c r="U2031" s="172"/>
      <c r="V2031" s="172"/>
      <c r="W2031" s="172"/>
      <c r="X2031" s="172"/>
      <c r="Y2031" s="172"/>
      <c r="Z2031" s="172"/>
      <c r="AA2031" s="172"/>
      <c r="AB2031" s="172"/>
      <c r="AC2031" s="172"/>
      <c r="AD2031" s="172"/>
      <c r="AE2031" s="172"/>
      <c r="AF2031" s="172"/>
      <c r="AG2031" s="172"/>
      <c r="AH2031" s="172"/>
    </row>
    <row r="2153" spans="2:34" ht="15" customHeight="1">
      <c r="B2153" s="172"/>
      <c r="C2153" s="172"/>
      <c r="D2153" s="172"/>
      <c r="E2153" s="172"/>
      <c r="F2153" s="172"/>
      <c r="G2153" s="172"/>
      <c r="H2153" s="172"/>
      <c r="I2153" s="172"/>
      <c r="J2153" s="172"/>
      <c r="K2153" s="172"/>
      <c r="L2153" s="172"/>
      <c r="M2153" s="172"/>
      <c r="N2153" s="172"/>
      <c r="O2153" s="172"/>
      <c r="P2153" s="172"/>
      <c r="Q2153" s="172"/>
      <c r="R2153" s="172"/>
      <c r="S2153" s="172"/>
      <c r="T2153" s="172"/>
      <c r="U2153" s="172"/>
      <c r="V2153" s="172"/>
      <c r="W2153" s="172"/>
      <c r="X2153" s="172"/>
      <c r="Y2153" s="172"/>
      <c r="Z2153" s="172"/>
      <c r="AA2153" s="172"/>
      <c r="AB2153" s="172"/>
      <c r="AC2153" s="172"/>
      <c r="AD2153" s="172"/>
      <c r="AE2153" s="172"/>
      <c r="AF2153" s="172"/>
      <c r="AG2153" s="172"/>
      <c r="AH2153" s="172"/>
    </row>
    <row r="2317" spans="2:34" ht="15" customHeight="1">
      <c r="B2317" s="172"/>
      <c r="C2317" s="172"/>
      <c r="D2317" s="172"/>
      <c r="E2317" s="172"/>
      <c r="F2317" s="172"/>
      <c r="G2317" s="172"/>
      <c r="H2317" s="172"/>
      <c r="I2317" s="172"/>
      <c r="J2317" s="172"/>
      <c r="K2317" s="172"/>
      <c r="L2317" s="172"/>
      <c r="M2317" s="172"/>
      <c r="N2317" s="172"/>
      <c r="O2317" s="172"/>
      <c r="P2317" s="172"/>
      <c r="Q2317" s="172"/>
      <c r="R2317" s="172"/>
      <c r="S2317" s="172"/>
      <c r="T2317" s="172"/>
      <c r="U2317" s="172"/>
      <c r="V2317" s="172"/>
      <c r="W2317" s="172"/>
      <c r="X2317" s="172"/>
      <c r="Y2317" s="172"/>
      <c r="Z2317" s="172"/>
      <c r="AA2317" s="172"/>
      <c r="AB2317" s="172"/>
      <c r="AC2317" s="172"/>
      <c r="AD2317" s="172"/>
      <c r="AE2317" s="172"/>
      <c r="AF2317" s="172"/>
      <c r="AG2317" s="172"/>
      <c r="AH2317" s="172"/>
    </row>
    <row r="2419" spans="2:34" ht="15" customHeight="1">
      <c r="B2419" s="172"/>
      <c r="C2419" s="172"/>
      <c r="D2419" s="172"/>
      <c r="E2419" s="172"/>
      <c r="F2419" s="172"/>
      <c r="G2419" s="172"/>
      <c r="H2419" s="172"/>
      <c r="I2419" s="172"/>
      <c r="J2419" s="172"/>
      <c r="K2419" s="172"/>
      <c r="L2419" s="172"/>
      <c r="M2419" s="172"/>
      <c r="N2419" s="172"/>
      <c r="O2419" s="172"/>
      <c r="P2419" s="172"/>
      <c r="Q2419" s="172"/>
      <c r="R2419" s="172"/>
      <c r="S2419" s="172"/>
      <c r="T2419" s="172"/>
      <c r="U2419" s="172"/>
      <c r="V2419" s="172"/>
      <c r="W2419" s="172"/>
      <c r="X2419" s="172"/>
      <c r="Y2419" s="172"/>
      <c r="Z2419" s="172"/>
      <c r="AA2419" s="172"/>
      <c r="AB2419" s="172"/>
      <c r="AC2419" s="172"/>
      <c r="AD2419" s="172"/>
      <c r="AE2419" s="172"/>
      <c r="AF2419" s="172"/>
      <c r="AG2419" s="172"/>
      <c r="AH2419" s="172"/>
    </row>
    <row r="2509" spans="2:34" ht="15" customHeight="1">
      <c r="B2509" s="172"/>
      <c r="C2509" s="172"/>
      <c r="D2509" s="172"/>
      <c r="E2509" s="172"/>
      <c r="F2509" s="172"/>
      <c r="G2509" s="172"/>
      <c r="H2509" s="172"/>
      <c r="I2509" s="172"/>
      <c r="J2509" s="172"/>
      <c r="K2509" s="172"/>
      <c r="L2509" s="172"/>
      <c r="M2509" s="172"/>
      <c r="N2509" s="172"/>
      <c r="O2509" s="172"/>
      <c r="P2509" s="172"/>
      <c r="Q2509" s="172"/>
      <c r="R2509" s="172"/>
      <c r="S2509" s="172"/>
      <c r="T2509" s="172"/>
      <c r="U2509" s="172"/>
      <c r="V2509" s="172"/>
      <c r="W2509" s="172"/>
      <c r="X2509" s="172"/>
      <c r="Y2509" s="172"/>
      <c r="Z2509" s="172"/>
      <c r="AA2509" s="172"/>
      <c r="AB2509" s="172"/>
      <c r="AC2509" s="172"/>
      <c r="AD2509" s="172"/>
      <c r="AE2509" s="172"/>
      <c r="AF2509" s="172"/>
      <c r="AG2509" s="172"/>
      <c r="AH2509" s="172"/>
    </row>
    <row r="2598" spans="2:34" ht="15" customHeight="1">
      <c r="B2598" s="172"/>
      <c r="C2598" s="172"/>
      <c r="D2598" s="172"/>
      <c r="E2598" s="172"/>
      <c r="F2598" s="172"/>
      <c r="G2598" s="172"/>
      <c r="H2598" s="172"/>
      <c r="I2598" s="172"/>
      <c r="J2598" s="172"/>
      <c r="K2598" s="172"/>
      <c r="L2598" s="172"/>
      <c r="M2598" s="172"/>
      <c r="N2598" s="172"/>
      <c r="O2598" s="172"/>
      <c r="P2598" s="172"/>
      <c r="Q2598" s="172"/>
      <c r="R2598" s="172"/>
      <c r="S2598" s="172"/>
      <c r="T2598" s="172"/>
      <c r="U2598" s="172"/>
      <c r="V2598" s="172"/>
      <c r="W2598" s="172"/>
      <c r="X2598" s="172"/>
      <c r="Y2598" s="172"/>
      <c r="Z2598" s="172"/>
      <c r="AA2598" s="172"/>
      <c r="AB2598" s="172"/>
      <c r="AC2598" s="172"/>
      <c r="AD2598" s="172"/>
      <c r="AE2598" s="172"/>
      <c r="AF2598" s="172"/>
      <c r="AG2598" s="172"/>
      <c r="AH2598" s="172"/>
    </row>
    <row r="2719" spans="2:34" ht="15" customHeight="1">
      <c r="B2719" s="172"/>
      <c r="C2719" s="172"/>
      <c r="D2719" s="172"/>
      <c r="E2719" s="172"/>
      <c r="F2719" s="172"/>
      <c r="G2719" s="172"/>
      <c r="H2719" s="172"/>
      <c r="I2719" s="172"/>
      <c r="J2719" s="172"/>
      <c r="K2719" s="172"/>
      <c r="L2719" s="172"/>
      <c r="M2719" s="172"/>
      <c r="N2719" s="172"/>
      <c r="O2719" s="172"/>
      <c r="P2719" s="172"/>
      <c r="Q2719" s="172"/>
      <c r="R2719" s="172"/>
      <c r="S2719" s="172"/>
      <c r="T2719" s="172"/>
      <c r="U2719" s="172"/>
      <c r="V2719" s="172"/>
      <c r="W2719" s="172"/>
      <c r="X2719" s="172"/>
      <c r="Y2719" s="172"/>
      <c r="Z2719" s="172"/>
      <c r="AA2719" s="172"/>
      <c r="AB2719" s="172"/>
      <c r="AC2719" s="172"/>
      <c r="AD2719" s="172"/>
      <c r="AE2719" s="172"/>
      <c r="AF2719" s="172"/>
      <c r="AG2719" s="172"/>
      <c r="AH2719" s="172"/>
    </row>
    <row r="2837" spans="2:34" ht="15" customHeight="1">
      <c r="B2837" s="172"/>
      <c r="C2837" s="172"/>
      <c r="D2837" s="172"/>
      <c r="E2837" s="172"/>
      <c r="F2837" s="172"/>
      <c r="G2837" s="172"/>
      <c r="H2837" s="172"/>
      <c r="I2837" s="172"/>
      <c r="J2837" s="172"/>
      <c r="K2837" s="172"/>
      <c r="L2837" s="172"/>
      <c r="M2837" s="172"/>
      <c r="N2837" s="172"/>
      <c r="O2837" s="172"/>
      <c r="P2837" s="172"/>
      <c r="Q2837" s="172"/>
      <c r="R2837" s="172"/>
      <c r="S2837" s="172"/>
      <c r="T2837" s="172"/>
      <c r="U2837" s="172"/>
      <c r="V2837" s="172"/>
      <c r="W2837" s="172"/>
      <c r="X2837" s="172"/>
      <c r="Y2837" s="172"/>
      <c r="Z2837" s="172"/>
      <c r="AA2837" s="172"/>
      <c r="AB2837" s="172"/>
      <c r="AC2837" s="172"/>
      <c r="AD2837" s="172"/>
      <c r="AE2837" s="172"/>
      <c r="AF2837" s="172"/>
      <c r="AG2837" s="172"/>
      <c r="AH2837" s="17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330</v>
      </c>
    </row>
    <row r="2" spans="1:47" ht="21">
      <c r="A2" s="34" t="s">
        <v>37</v>
      </c>
    </row>
    <row r="3" spans="1:47" ht="21">
      <c r="A3" s="34" t="s">
        <v>331</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74" t="s">
        <v>409</v>
      </c>
      <c r="C146" s="175"/>
      <c r="D146" s="175"/>
      <c r="E146" s="175"/>
      <c r="F146" s="175"/>
      <c r="G146" s="175"/>
      <c r="H146" s="175"/>
      <c r="I146" s="175"/>
      <c r="J146" s="175"/>
      <c r="K146" s="175"/>
      <c r="L146" s="175"/>
      <c r="M146" s="175"/>
      <c r="N146" s="175"/>
      <c r="O146" s="175"/>
      <c r="P146" s="175"/>
      <c r="Q146" s="175"/>
      <c r="R146" s="175"/>
      <c r="S146" s="175"/>
      <c r="T146" s="175"/>
      <c r="U146" s="175"/>
      <c r="V146" s="175"/>
      <c r="W146" s="175"/>
      <c r="X146" s="175"/>
      <c r="Y146" s="175"/>
      <c r="Z146" s="175"/>
      <c r="AA146" s="175"/>
      <c r="AB146" s="175"/>
      <c r="AC146" s="175"/>
      <c r="AD146" s="175"/>
      <c r="AE146" s="175"/>
      <c r="AF146" s="175"/>
      <c r="AG146" s="175"/>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70"/>
      <c r="C308" s="170"/>
      <c r="D308" s="170"/>
      <c r="E308" s="170"/>
      <c r="F308" s="170"/>
      <c r="G308" s="170"/>
      <c r="H308" s="170"/>
      <c r="I308" s="170"/>
      <c r="J308" s="170"/>
      <c r="K308" s="170"/>
      <c r="L308" s="170"/>
      <c r="M308" s="170"/>
      <c r="N308" s="170"/>
      <c r="O308" s="170"/>
      <c r="P308" s="170"/>
      <c r="Q308" s="170"/>
      <c r="R308" s="170"/>
      <c r="S308" s="170"/>
      <c r="T308" s="170"/>
      <c r="U308" s="170"/>
      <c r="V308" s="170"/>
      <c r="W308" s="170"/>
      <c r="X308" s="170"/>
      <c r="Y308" s="170"/>
      <c r="Z308" s="170"/>
      <c r="AA308" s="170"/>
      <c r="AB308" s="170"/>
      <c r="AC308" s="170"/>
      <c r="AD308" s="170"/>
      <c r="AE308" s="170"/>
      <c r="AF308" s="170"/>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70"/>
      <c r="C511" s="170"/>
      <c r="D511" s="170"/>
      <c r="E511" s="170"/>
      <c r="F511" s="170"/>
      <c r="G511" s="170"/>
      <c r="H511" s="170"/>
      <c r="I511" s="170"/>
      <c r="J511" s="170"/>
      <c r="K511" s="170"/>
      <c r="L511" s="170"/>
      <c r="M511" s="170"/>
      <c r="N511" s="170"/>
      <c r="O511" s="170"/>
      <c r="P511" s="170"/>
      <c r="Q511" s="170"/>
      <c r="R511" s="170"/>
      <c r="S511" s="170"/>
      <c r="T511" s="170"/>
      <c r="U511" s="170"/>
      <c r="V511" s="170"/>
      <c r="W511" s="170"/>
      <c r="X511" s="170"/>
      <c r="Y511" s="170"/>
      <c r="Z511" s="170"/>
      <c r="AA511" s="170"/>
      <c r="AB511" s="170"/>
      <c r="AC511" s="170"/>
      <c r="AD511" s="170"/>
      <c r="AE511" s="170"/>
      <c r="AF511" s="170"/>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70"/>
      <c r="C712" s="170"/>
      <c r="D712" s="170"/>
      <c r="E712" s="170"/>
      <c r="F712" s="170"/>
      <c r="G712" s="170"/>
      <c r="H712" s="170"/>
      <c r="I712" s="170"/>
      <c r="J712" s="170"/>
      <c r="K712" s="170"/>
      <c r="L712" s="170"/>
      <c r="M712" s="170"/>
      <c r="N712" s="170"/>
      <c r="O712" s="170"/>
      <c r="P712" s="170"/>
      <c r="Q712" s="170"/>
      <c r="R712" s="170"/>
      <c r="S712" s="170"/>
      <c r="T712" s="170"/>
      <c r="U712" s="170"/>
      <c r="V712" s="170"/>
      <c r="W712" s="170"/>
      <c r="X712" s="170"/>
      <c r="Y712" s="170"/>
      <c r="Z712" s="170"/>
      <c r="AA712" s="170"/>
      <c r="AB712" s="170"/>
      <c r="AC712" s="170"/>
      <c r="AD712" s="170"/>
      <c r="AE712" s="170"/>
      <c r="AF712" s="170"/>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70"/>
      <c r="C887" s="170"/>
      <c r="D887" s="170"/>
      <c r="E887" s="170"/>
      <c r="F887" s="170"/>
      <c r="G887" s="170"/>
      <c r="H887" s="170"/>
      <c r="I887" s="170"/>
      <c r="J887" s="170"/>
      <c r="K887" s="170"/>
      <c r="L887" s="170"/>
      <c r="M887" s="170"/>
      <c r="N887" s="170"/>
      <c r="O887" s="170"/>
      <c r="P887" s="170"/>
      <c r="Q887" s="170"/>
      <c r="R887" s="170"/>
      <c r="S887" s="170"/>
      <c r="T887" s="170"/>
      <c r="U887" s="170"/>
      <c r="V887" s="170"/>
      <c r="W887" s="170"/>
      <c r="X887" s="170"/>
      <c r="Y887" s="170"/>
      <c r="Z887" s="170"/>
      <c r="AA887" s="170"/>
      <c r="AB887" s="170"/>
      <c r="AC887" s="170"/>
      <c r="AD887" s="170"/>
      <c r="AE887" s="170"/>
      <c r="AF887" s="170"/>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70"/>
      <c r="C1101" s="170"/>
      <c r="D1101" s="170"/>
      <c r="E1101" s="170"/>
      <c r="F1101" s="170"/>
      <c r="G1101" s="170"/>
      <c r="H1101" s="170"/>
      <c r="I1101" s="170"/>
      <c r="J1101" s="170"/>
      <c r="K1101" s="170"/>
      <c r="L1101" s="170"/>
      <c r="M1101" s="170"/>
      <c r="N1101" s="170"/>
      <c r="O1101" s="170"/>
      <c r="P1101" s="170"/>
      <c r="Q1101" s="170"/>
      <c r="R1101" s="170"/>
      <c r="S1101" s="170"/>
      <c r="T1101" s="170"/>
      <c r="U1101" s="170"/>
      <c r="V1101" s="170"/>
      <c r="W1101" s="170"/>
      <c r="X1101" s="170"/>
      <c r="Y1101" s="170"/>
      <c r="Z1101" s="170"/>
      <c r="AA1101" s="170"/>
      <c r="AB1101" s="170"/>
      <c r="AC1101" s="170"/>
      <c r="AD1101" s="170"/>
      <c r="AE1101" s="170"/>
      <c r="AF1101" s="170"/>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70"/>
      <c r="C1229" s="170"/>
      <c r="D1229" s="170"/>
      <c r="E1229" s="170"/>
      <c r="F1229" s="170"/>
      <c r="G1229" s="170"/>
      <c r="H1229" s="170"/>
      <c r="I1229" s="170"/>
      <c r="J1229" s="170"/>
      <c r="K1229" s="170"/>
      <c r="L1229" s="170"/>
      <c r="M1229" s="170"/>
      <c r="N1229" s="170"/>
      <c r="O1229" s="170"/>
      <c r="P1229" s="170"/>
      <c r="Q1229" s="170"/>
      <c r="R1229" s="170"/>
      <c r="S1229" s="170"/>
      <c r="T1229" s="170"/>
      <c r="U1229" s="170"/>
      <c r="V1229" s="170"/>
      <c r="W1229" s="170"/>
      <c r="X1229" s="170"/>
      <c r="Y1229" s="170"/>
      <c r="Z1229" s="170"/>
      <c r="AA1229" s="170"/>
      <c r="AB1229" s="170"/>
      <c r="AC1229" s="170"/>
      <c r="AD1229" s="170"/>
      <c r="AE1229" s="170"/>
      <c r="AF1229" s="170"/>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70"/>
      <c r="C1390" s="170"/>
      <c r="D1390" s="170"/>
      <c r="E1390" s="170"/>
      <c r="F1390" s="170"/>
      <c r="G1390" s="170"/>
      <c r="H1390" s="170"/>
      <c r="I1390" s="170"/>
      <c r="J1390" s="170"/>
      <c r="K1390" s="170"/>
      <c r="L1390" s="170"/>
      <c r="M1390" s="170"/>
      <c r="N1390" s="170"/>
      <c r="O1390" s="170"/>
      <c r="P1390" s="170"/>
      <c r="Q1390" s="170"/>
      <c r="R1390" s="170"/>
      <c r="S1390" s="170"/>
      <c r="T1390" s="170"/>
      <c r="U1390" s="170"/>
      <c r="V1390" s="170"/>
      <c r="W1390" s="170"/>
      <c r="X1390" s="170"/>
      <c r="Y1390" s="170"/>
      <c r="Z1390" s="170"/>
      <c r="AA1390" s="170"/>
      <c r="AB1390" s="170"/>
      <c r="AC1390" s="170"/>
      <c r="AD1390" s="170"/>
      <c r="AE1390" s="170"/>
      <c r="AF1390" s="170"/>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70"/>
      <c r="C1502" s="170"/>
      <c r="D1502" s="170"/>
      <c r="E1502" s="170"/>
      <c r="F1502" s="170"/>
      <c r="G1502" s="170"/>
      <c r="H1502" s="170"/>
      <c r="I1502" s="170"/>
      <c r="J1502" s="170"/>
      <c r="K1502" s="170"/>
      <c r="L1502" s="170"/>
      <c r="M1502" s="170"/>
      <c r="N1502" s="170"/>
      <c r="O1502" s="170"/>
      <c r="P1502" s="170"/>
      <c r="Q1502" s="170"/>
      <c r="R1502" s="170"/>
      <c r="S1502" s="170"/>
      <c r="T1502" s="170"/>
      <c r="U1502" s="170"/>
      <c r="V1502" s="170"/>
      <c r="W1502" s="170"/>
      <c r="X1502" s="170"/>
      <c r="Y1502" s="170"/>
      <c r="Z1502" s="170"/>
      <c r="AA1502" s="170"/>
      <c r="AB1502" s="170"/>
      <c r="AC1502" s="170"/>
      <c r="AD1502" s="170"/>
      <c r="AE1502" s="170"/>
      <c r="AF1502" s="170"/>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70"/>
      <c r="C1604" s="170"/>
      <c r="D1604" s="170"/>
      <c r="E1604" s="170"/>
      <c r="F1604" s="170"/>
      <c r="G1604" s="170"/>
      <c r="H1604" s="170"/>
      <c r="I1604" s="170"/>
      <c r="J1604" s="170"/>
      <c r="K1604" s="170"/>
      <c r="L1604" s="170"/>
      <c r="M1604" s="170"/>
      <c r="N1604" s="170"/>
      <c r="O1604" s="170"/>
      <c r="P1604" s="170"/>
      <c r="Q1604" s="170"/>
      <c r="R1604" s="170"/>
      <c r="S1604" s="170"/>
      <c r="T1604" s="170"/>
      <c r="U1604" s="170"/>
      <c r="V1604" s="170"/>
      <c r="W1604" s="170"/>
      <c r="X1604" s="170"/>
      <c r="Y1604" s="170"/>
      <c r="Z1604" s="170"/>
      <c r="AA1604" s="170"/>
      <c r="AB1604" s="170"/>
      <c r="AC1604" s="170"/>
      <c r="AD1604" s="170"/>
      <c r="AE1604" s="170"/>
      <c r="AF1604" s="170"/>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70"/>
      <c r="C1699" s="170"/>
      <c r="D1699" s="170"/>
      <c r="E1699" s="170"/>
      <c r="F1699" s="170"/>
      <c r="G1699" s="170"/>
      <c r="H1699" s="170"/>
      <c r="I1699" s="170"/>
      <c r="J1699" s="170"/>
      <c r="K1699" s="170"/>
      <c r="L1699" s="170"/>
      <c r="M1699" s="170"/>
      <c r="N1699" s="170"/>
      <c r="O1699" s="170"/>
      <c r="P1699" s="170"/>
      <c r="Q1699" s="170"/>
      <c r="R1699" s="170"/>
      <c r="S1699" s="170"/>
      <c r="T1699" s="170"/>
      <c r="U1699" s="170"/>
      <c r="V1699" s="170"/>
      <c r="W1699" s="170"/>
      <c r="X1699" s="170"/>
      <c r="Y1699" s="170"/>
      <c r="Z1699" s="170"/>
      <c r="AA1699" s="170"/>
      <c r="AB1699" s="170"/>
      <c r="AC1699" s="170"/>
      <c r="AD1699" s="170"/>
      <c r="AE1699" s="170"/>
      <c r="AF1699" s="170"/>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70"/>
      <c r="C1945" s="170"/>
      <c r="D1945" s="170"/>
      <c r="E1945" s="170"/>
      <c r="F1945" s="170"/>
      <c r="G1945" s="170"/>
      <c r="H1945" s="170"/>
      <c r="I1945" s="170"/>
      <c r="J1945" s="170"/>
      <c r="K1945" s="170"/>
      <c r="L1945" s="170"/>
      <c r="M1945" s="170"/>
      <c r="N1945" s="170"/>
      <c r="O1945" s="170"/>
      <c r="P1945" s="170"/>
      <c r="Q1945" s="170"/>
      <c r="R1945" s="170"/>
      <c r="S1945" s="170"/>
      <c r="T1945" s="170"/>
      <c r="U1945" s="170"/>
      <c r="V1945" s="170"/>
      <c r="W1945" s="170"/>
      <c r="X1945" s="170"/>
      <c r="Y1945" s="170"/>
      <c r="Z1945" s="170"/>
      <c r="AA1945" s="170"/>
      <c r="AB1945" s="170"/>
      <c r="AC1945" s="170"/>
      <c r="AD1945" s="170"/>
      <c r="AE1945" s="170"/>
      <c r="AF1945" s="170"/>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70"/>
      <c r="C2031" s="170"/>
      <c r="D2031" s="170"/>
      <c r="E2031" s="170"/>
      <c r="F2031" s="170"/>
      <c r="G2031" s="170"/>
      <c r="H2031" s="170"/>
      <c r="I2031" s="170"/>
      <c r="J2031" s="170"/>
      <c r="K2031" s="170"/>
      <c r="L2031" s="170"/>
      <c r="M2031" s="170"/>
      <c r="N2031" s="170"/>
      <c r="O2031" s="170"/>
      <c r="P2031" s="170"/>
      <c r="Q2031" s="170"/>
      <c r="R2031" s="170"/>
      <c r="S2031" s="170"/>
      <c r="T2031" s="170"/>
      <c r="U2031" s="170"/>
      <c r="V2031" s="170"/>
      <c r="W2031" s="170"/>
      <c r="X2031" s="170"/>
      <c r="Y2031" s="170"/>
      <c r="Z2031" s="170"/>
      <c r="AA2031" s="170"/>
      <c r="AB2031" s="170"/>
      <c r="AC2031" s="170"/>
      <c r="AD2031" s="170"/>
      <c r="AE2031" s="170"/>
      <c r="AF2031" s="170"/>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70"/>
      <c r="C2153" s="170"/>
      <c r="D2153" s="170"/>
      <c r="E2153" s="170"/>
      <c r="F2153" s="170"/>
      <c r="G2153" s="170"/>
      <c r="H2153" s="170"/>
      <c r="I2153" s="170"/>
      <c r="J2153" s="170"/>
      <c r="K2153" s="170"/>
      <c r="L2153" s="170"/>
      <c r="M2153" s="170"/>
      <c r="N2153" s="170"/>
      <c r="O2153" s="170"/>
      <c r="P2153" s="170"/>
      <c r="Q2153" s="170"/>
      <c r="R2153" s="170"/>
      <c r="S2153" s="170"/>
      <c r="T2153" s="170"/>
      <c r="U2153" s="170"/>
      <c r="V2153" s="170"/>
      <c r="W2153" s="170"/>
      <c r="X2153" s="170"/>
      <c r="Y2153" s="170"/>
      <c r="Z2153" s="170"/>
      <c r="AA2153" s="170"/>
      <c r="AB2153" s="170"/>
      <c r="AC2153" s="170"/>
      <c r="AD2153" s="170"/>
      <c r="AE2153" s="170"/>
      <c r="AF2153" s="170"/>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70"/>
      <c r="C2317" s="170"/>
      <c r="D2317" s="170"/>
      <c r="E2317" s="170"/>
      <c r="F2317" s="170"/>
      <c r="G2317" s="170"/>
      <c r="H2317" s="170"/>
      <c r="I2317" s="170"/>
      <c r="J2317" s="170"/>
      <c r="K2317" s="170"/>
      <c r="L2317" s="170"/>
      <c r="M2317" s="170"/>
      <c r="N2317" s="170"/>
      <c r="O2317" s="170"/>
      <c r="P2317" s="170"/>
      <c r="Q2317" s="170"/>
      <c r="R2317" s="170"/>
      <c r="S2317" s="170"/>
      <c r="T2317" s="170"/>
      <c r="U2317" s="170"/>
      <c r="V2317" s="170"/>
      <c r="W2317" s="170"/>
      <c r="X2317" s="170"/>
      <c r="Y2317" s="170"/>
      <c r="Z2317" s="170"/>
      <c r="AA2317" s="170"/>
      <c r="AB2317" s="170"/>
      <c r="AC2317" s="170"/>
      <c r="AD2317" s="170"/>
      <c r="AE2317" s="170"/>
      <c r="AF2317" s="170"/>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70"/>
      <c r="C2419" s="170"/>
      <c r="D2419" s="170"/>
      <c r="E2419" s="170"/>
      <c r="F2419" s="170"/>
      <c r="G2419" s="170"/>
      <c r="H2419" s="170"/>
      <c r="I2419" s="170"/>
      <c r="J2419" s="170"/>
      <c r="K2419" s="170"/>
      <c r="L2419" s="170"/>
      <c r="M2419" s="170"/>
      <c r="N2419" s="170"/>
      <c r="O2419" s="170"/>
      <c r="P2419" s="170"/>
      <c r="Q2419" s="170"/>
      <c r="R2419" s="170"/>
      <c r="S2419" s="170"/>
      <c r="T2419" s="170"/>
      <c r="U2419" s="170"/>
      <c r="V2419" s="170"/>
      <c r="W2419" s="170"/>
      <c r="X2419" s="170"/>
      <c r="Y2419" s="170"/>
      <c r="Z2419" s="170"/>
      <c r="AA2419" s="170"/>
      <c r="AB2419" s="170"/>
      <c r="AC2419" s="170"/>
      <c r="AD2419" s="170"/>
      <c r="AE2419" s="170"/>
      <c r="AF2419" s="170"/>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70"/>
      <c r="C2509" s="170"/>
      <c r="D2509" s="170"/>
      <c r="E2509" s="170"/>
      <c r="F2509" s="170"/>
      <c r="G2509" s="170"/>
      <c r="H2509" s="170"/>
      <c r="I2509" s="170"/>
      <c r="J2509" s="170"/>
      <c r="K2509" s="170"/>
      <c r="L2509" s="170"/>
      <c r="M2509" s="170"/>
      <c r="N2509" s="170"/>
      <c r="O2509" s="170"/>
      <c r="P2509" s="170"/>
      <c r="Q2509" s="170"/>
      <c r="R2509" s="170"/>
      <c r="S2509" s="170"/>
      <c r="T2509" s="170"/>
      <c r="U2509" s="170"/>
      <c r="V2509" s="170"/>
      <c r="W2509" s="170"/>
      <c r="X2509" s="170"/>
      <c r="Y2509" s="170"/>
      <c r="Z2509" s="170"/>
      <c r="AA2509" s="170"/>
      <c r="AB2509" s="170"/>
      <c r="AC2509" s="170"/>
      <c r="AD2509" s="170"/>
      <c r="AE2509" s="170"/>
      <c r="AF2509" s="170"/>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70"/>
      <c r="C2598" s="170"/>
      <c r="D2598" s="170"/>
      <c r="E2598" s="170"/>
      <c r="F2598" s="170"/>
      <c r="G2598" s="170"/>
      <c r="H2598" s="170"/>
      <c r="I2598" s="170"/>
      <c r="J2598" s="170"/>
      <c r="K2598" s="170"/>
      <c r="L2598" s="170"/>
      <c r="M2598" s="170"/>
      <c r="N2598" s="170"/>
      <c r="O2598" s="170"/>
      <c r="P2598" s="170"/>
      <c r="Q2598" s="170"/>
      <c r="R2598" s="170"/>
      <c r="S2598" s="170"/>
      <c r="T2598" s="170"/>
      <c r="U2598" s="170"/>
      <c r="V2598" s="170"/>
      <c r="W2598" s="170"/>
      <c r="X2598" s="170"/>
      <c r="Y2598" s="170"/>
      <c r="Z2598" s="170"/>
      <c r="AA2598" s="170"/>
      <c r="AB2598" s="170"/>
      <c r="AC2598" s="170"/>
      <c r="AD2598" s="170"/>
      <c r="AE2598" s="170"/>
      <c r="AF2598" s="170"/>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70"/>
      <c r="C2719" s="170"/>
      <c r="D2719" s="170"/>
      <c r="E2719" s="170"/>
      <c r="F2719" s="170"/>
      <c r="G2719" s="170"/>
      <c r="H2719" s="170"/>
      <c r="I2719" s="170"/>
      <c r="J2719" s="170"/>
      <c r="K2719" s="170"/>
      <c r="L2719" s="170"/>
      <c r="M2719" s="170"/>
      <c r="N2719" s="170"/>
      <c r="O2719" s="170"/>
      <c r="P2719" s="170"/>
      <c r="Q2719" s="170"/>
      <c r="R2719" s="170"/>
      <c r="S2719" s="170"/>
      <c r="T2719" s="170"/>
      <c r="U2719" s="170"/>
      <c r="V2719" s="170"/>
      <c r="W2719" s="170"/>
      <c r="X2719" s="170"/>
      <c r="Y2719" s="170"/>
      <c r="Z2719" s="170"/>
      <c r="AA2719" s="170"/>
      <c r="AB2719" s="170"/>
      <c r="AC2719" s="170"/>
      <c r="AD2719" s="170"/>
      <c r="AE2719" s="170"/>
      <c r="AF2719" s="170"/>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70"/>
      <c r="C2837" s="170"/>
      <c r="D2837" s="170"/>
      <c r="E2837" s="170"/>
      <c r="F2837" s="170"/>
      <c r="G2837" s="170"/>
      <c r="H2837" s="170"/>
      <c r="I2837" s="170"/>
      <c r="J2837" s="170"/>
      <c r="K2837" s="170"/>
      <c r="L2837" s="170"/>
      <c r="M2837" s="170"/>
      <c r="N2837" s="170"/>
      <c r="O2837" s="170"/>
      <c r="P2837" s="170"/>
      <c r="Q2837" s="170"/>
      <c r="R2837" s="170"/>
      <c r="S2837" s="170"/>
      <c r="T2837" s="170"/>
      <c r="U2837" s="170"/>
      <c r="V2837" s="170"/>
      <c r="W2837" s="170"/>
      <c r="X2837" s="170"/>
      <c r="Y2837" s="170"/>
      <c r="Z2837" s="170"/>
      <c r="AA2837" s="170"/>
      <c r="AB2837" s="170"/>
      <c r="AC2837" s="170"/>
      <c r="AD2837" s="170"/>
      <c r="AE2837" s="170"/>
      <c r="AF2837" s="170"/>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72"/>
      <c r="C308" s="172"/>
      <c r="D308" s="172"/>
      <c r="E308" s="172"/>
      <c r="F308" s="172"/>
      <c r="G308" s="172"/>
      <c r="H308" s="172"/>
      <c r="I308" s="172"/>
      <c r="J308" s="172"/>
      <c r="K308" s="172"/>
      <c r="L308" s="172"/>
      <c r="M308" s="172"/>
      <c r="N308" s="172"/>
      <c r="O308" s="172"/>
      <c r="P308" s="172"/>
      <c r="Q308" s="172"/>
      <c r="R308" s="172"/>
      <c r="S308" s="172"/>
      <c r="T308" s="172"/>
      <c r="U308" s="172"/>
      <c r="V308" s="172"/>
      <c r="W308" s="172"/>
      <c r="X308" s="172"/>
      <c r="Y308" s="172"/>
      <c r="Z308" s="172"/>
      <c r="AA308" s="172"/>
      <c r="AB308" s="172"/>
      <c r="AC308" s="172"/>
      <c r="AD308" s="172"/>
      <c r="AE308" s="172"/>
      <c r="AF308" s="172"/>
      <c r="AG308" s="17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72"/>
      <c r="C511" s="172"/>
      <c r="D511" s="172"/>
      <c r="E511" s="172"/>
      <c r="F511" s="172"/>
      <c r="G511" s="172"/>
      <c r="H511" s="172"/>
      <c r="I511" s="172"/>
      <c r="J511" s="172"/>
      <c r="K511" s="172"/>
      <c r="L511" s="172"/>
      <c r="M511" s="172"/>
      <c r="N511" s="172"/>
      <c r="O511" s="172"/>
      <c r="P511" s="172"/>
      <c r="Q511" s="172"/>
      <c r="R511" s="172"/>
      <c r="S511" s="172"/>
      <c r="T511" s="172"/>
      <c r="U511" s="172"/>
      <c r="V511" s="172"/>
      <c r="W511" s="172"/>
      <c r="X511" s="172"/>
      <c r="Y511" s="172"/>
      <c r="Z511" s="172"/>
      <c r="AA511" s="172"/>
      <c r="AB511" s="172"/>
      <c r="AC511" s="172"/>
      <c r="AD511" s="172"/>
      <c r="AE511" s="172"/>
      <c r="AF511" s="172"/>
      <c r="AG511" s="17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72"/>
      <c r="C712" s="172"/>
      <c r="D712" s="172"/>
      <c r="E712" s="172"/>
      <c r="F712" s="172"/>
      <c r="G712" s="172"/>
      <c r="H712" s="172"/>
      <c r="I712" s="172"/>
      <c r="J712" s="172"/>
      <c r="K712" s="172"/>
      <c r="L712" s="172"/>
      <c r="M712" s="172"/>
      <c r="N712" s="172"/>
      <c r="O712" s="172"/>
      <c r="P712" s="172"/>
      <c r="Q712" s="172"/>
      <c r="R712" s="172"/>
      <c r="S712" s="172"/>
      <c r="T712" s="172"/>
      <c r="U712" s="172"/>
      <c r="V712" s="172"/>
      <c r="W712" s="172"/>
      <c r="X712" s="172"/>
      <c r="Y712" s="172"/>
      <c r="Z712" s="172"/>
      <c r="AA712" s="172"/>
      <c r="AB712" s="172"/>
      <c r="AC712" s="172"/>
      <c r="AD712" s="172"/>
      <c r="AE712" s="172"/>
      <c r="AF712" s="172"/>
      <c r="AG712" s="17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72"/>
      <c r="C887" s="172"/>
      <c r="D887" s="172"/>
      <c r="E887" s="172"/>
      <c r="F887" s="172"/>
      <c r="G887" s="172"/>
      <c r="H887" s="172"/>
      <c r="I887" s="172"/>
      <c r="J887" s="172"/>
      <c r="K887" s="172"/>
      <c r="L887" s="172"/>
      <c r="M887" s="172"/>
      <c r="N887" s="172"/>
      <c r="O887" s="172"/>
      <c r="P887" s="172"/>
      <c r="Q887" s="172"/>
      <c r="R887" s="172"/>
      <c r="S887" s="172"/>
      <c r="T887" s="172"/>
      <c r="U887" s="172"/>
      <c r="V887" s="172"/>
      <c r="W887" s="172"/>
      <c r="X887" s="172"/>
      <c r="Y887" s="172"/>
      <c r="Z887" s="172"/>
      <c r="AA887" s="172"/>
      <c r="AB887" s="172"/>
      <c r="AC887" s="172"/>
      <c r="AD887" s="172"/>
      <c r="AE887" s="172"/>
      <c r="AF887" s="172"/>
      <c r="AG887" s="17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72"/>
      <c r="C1100" s="172"/>
      <c r="D1100" s="172"/>
      <c r="E1100" s="172"/>
      <c r="F1100" s="172"/>
      <c r="G1100" s="172"/>
      <c r="H1100" s="172"/>
      <c r="I1100" s="172"/>
      <c r="J1100" s="172"/>
      <c r="K1100" s="172"/>
      <c r="L1100" s="172"/>
      <c r="M1100" s="172"/>
      <c r="N1100" s="172"/>
      <c r="O1100" s="172"/>
      <c r="P1100" s="172"/>
      <c r="Q1100" s="172"/>
      <c r="R1100" s="172"/>
      <c r="S1100" s="172"/>
      <c r="T1100" s="172"/>
      <c r="U1100" s="172"/>
      <c r="V1100" s="172"/>
      <c r="W1100" s="172"/>
      <c r="X1100" s="172"/>
      <c r="Y1100" s="172"/>
      <c r="Z1100" s="172"/>
      <c r="AA1100" s="172"/>
      <c r="AB1100" s="172"/>
      <c r="AC1100" s="172"/>
      <c r="AD1100" s="172"/>
      <c r="AE1100" s="172"/>
      <c r="AF1100" s="172"/>
      <c r="AG1100" s="17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72"/>
      <c r="C1227" s="172"/>
      <c r="D1227" s="172"/>
      <c r="E1227" s="172"/>
      <c r="F1227" s="172"/>
      <c r="G1227" s="172"/>
      <c r="H1227" s="172"/>
      <c r="I1227" s="172"/>
      <c r="J1227" s="172"/>
      <c r="K1227" s="172"/>
      <c r="L1227" s="172"/>
      <c r="M1227" s="172"/>
      <c r="N1227" s="172"/>
      <c r="O1227" s="172"/>
      <c r="P1227" s="172"/>
      <c r="Q1227" s="172"/>
      <c r="R1227" s="172"/>
      <c r="S1227" s="172"/>
      <c r="T1227" s="172"/>
      <c r="U1227" s="172"/>
      <c r="V1227" s="172"/>
      <c r="W1227" s="172"/>
      <c r="X1227" s="172"/>
      <c r="Y1227" s="172"/>
      <c r="Z1227" s="172"/>
      <c r="AA1227" s="172"/>
      <c r="AB1227" s="172"/>
      <c r="AC1227" s="172"/>
      <c r="AD1227" s="172"/>
      <c r="AE1227" s="172"/>
      <c r="AF1227" s="172"/>
      <c r="AG1227" s="17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72"/>
      <c r="C1390" s="172"/>
      <c r="D1390" s="172"/>
      <c r="E1390" s="172"/>
      <c r="F1390" s="172"/>
      <c r="G1390" s="172"/>
      <c r="H1390" s="172"/>
      <c r="I1390" s="172"/>
      <c r="J1390" s="172"/>
      <c r="K1390" s="172"/>
      <c r="L1390" s="172"/>
      <c r="M1390" s="172"/>
      <c r="N1390" s="172"/>
      <c r="O1390" s="172"/>
      <c r="P1390" s="172"/>
      <c r="Q1390" s="172"/>
      <c r="R1390" s="172"/>
      <c r="S1390" s="172"/>
      <c r="T1390" s="172"/>
      <c r="U1390" s="172"/>
      <c r="V1390" s="172"/>
      <c r="W1390" s="172"/>
      <c r="X1390" s="172"/>
      <c r="Y1390" s="172"/>
      <c r="Z1390" s="172"/>
      <c r="AA1390" s="172"/>
      <c r="AB1390" s="172"/>
      <c r="AC1390" s="172"/>
      <c r="AD1390" s="172"/>
      <c r="AE1390" s="172"/>
      <c r="AF1390" s="172"/>
      <c r="AG1390" s="17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72"/>
      <c r="C1502" s="172"/>
      <c r="D1502" s="172"/>
      <c r="E1502" s="172"/>
      <c r="F1502" s="172"/>
      <c r="G1502" s="172"/>
      <c r="H1502" s="172"/>
      <c r="I1502" s="172"/>
      <c r="J1502" s="172"/>
      <c r="K1502" s="172"/>
      <c r="L1502" s="172"/>
      <c r="M1502" s="172"/>
      <c r="N1502" s="172"/>
      <c r="O1502" s="172"/>
      <c r="P1502" s="172"/>
      <c r="Q1502" s="172"/>
      <c r="R1502" s="172"/>
      <c r="S1502" s="172"/>
      <c r="T1502" s="172"/>
      <c r="U1502" s="172"/>
      <c r="V1502" s="172"/>
      <c r="W1502" s="172"/>
      <c r="X1502" s="172"/>
      <c r="Y1502" s="172"/>
      <c r="Z1502" s="172"/>
      <c r="AA1502" s="172"/>
      <c r="AB1502" s="172"/>
      <c r="AC1502" s="172"/>
      <c r="AD1502" s="172"/>
      <c r="AE1502" s="172"/>
      <c r="AF1502" s="172"/>
      <c r="AG1502" s="17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72"/>
      <c r="C1604" s="172"/>
      <c r="D1604" s="172"/>
      <c r="E1604" s="172"/>
      <c r="F1604" s="172"/>
      <c r="G1604" s="172"/>
      <c r="H1604" s="172"/>
      <c r="I1604" s="172"/>
      <c r="J1604" s="172"/>
      <c r="K1604" s="172"/>
      <c r="L1604" s="172"/>
      <c r="M1604" s="172"/>
      <c r="N1604" s="172"/>
      <c r="O1604" s="172"/>
      <c r="P1604" s="172"/>
      <c r="Q1604" s="172"/>
      <c r="R1604" s="172"/>
      <c r="S1604" s="172"/>
      <c r="T1604" s="172"/>
      <c r="U1604" s="172"/>
      <c r="V1604" s="172"/>
      <c r="W1604" s="172"/>
      <c r="X1604" s="172"/>
      <c r="Y1604" s="172"/>
      <c r="Z1604" s="172"/>
      <c r="AA1604" s="172"/>
      <c r="AB1604" s="172"/>
      <c r="AC1604" s="172"/>
      <c r="AD1604" s="172"/>
      <c r="AE1604" s="172"/>
      <c r="AF1604" s="172"/>
      <c r="AG1604" s="17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72"/>
      <c r="C1698" s="172"/>
      <c r="D1698" s="172"/>
      <c r="E1698" s="172"/>
      <c r="F1698" s="172"/>
      <c r="G1698" s="172"/>
      <c r="H1698" s="172"/>
      <c r="I1698" s="172"/>
      <c r="J1698" s="172"/>
      <c r="K1698" s="172"/>
      <c r="L1698" s="172"/>
      <c r="M1698" s="172"/>
      <c r="N1698" s="172"/>
      <c r="O1698" s="172"/>
      <c r="P1698" s="172"/>
      <c r="Q1698" s="172"/>
      <c r="R1698" s="172"/>
      <c r="S1698" s="172"/>
      <c r="T1698" s="172"/>
      <c r="U1698" s="172"/>
      <c r="V1698" s="172"/>
      <c r="W1698" s="172"/>
      <c r="X1698" s="172"/>
      <c r="Y1698" s="172"/>
      <c r="Z1698" s="172"/>
      <c r="AA1698" s="172"/>
      <c r="AB1698" s="172"/>
      <c r="AC1698" s="172"/>
      <c r="AD1698" s="172"/>
      <c r="AE1698" s="172"/>
      <c r="AF1698" s="172"/>
      <c r="AG1698" s="17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72"/>
      <c r="C1945" s="172"/>
      <c r="D1945" s="172"/>
      <c r="E1945" s="172"/>
      <c r="F1945" s="172"/>
      <c r="G1945" s="172"/>
      <c r="H1945" s="172"/>
      <c r="I1945" s="172"/>
      <c r="J1945" s="172"/>
      <c r="K1945" s="172"/>
      <c r="L1945" s="172"/>
      <c r="M1945" s="172"/>
      <c r="N1945" s="172"/>
      <c r="O1945" s="172"/>
      <c r="P1945" s="172"/>
      <c r="Q1945" s="172"/>
      <c r="R1945" s="172"/>
      <c r="S1945" s="172"/>
      <c r="T1945" s="172"/>
      <c r="U1945" s="172"/>
      <c r="V1945" s="172"/>
      <c r="W1945" s="172"/>
      <c r="X1945" s="172"/>
      <c r="Y1945" s="172"/>
      <c r="Z1945" s="172"/>
      <c r="AA1945" s="172"/>
      <c r="AB1945" s="172"/>
      <c r="AC1945" s="172"/>
      <c r="AD1945" s="172"/>
      <c r="AE1945" s="172"/>
      <c r="AF1945" s="172"/>
      <c r="AG1945" s="17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72"/>
      <c r="C2031" s="172"/>
      <c r="D2031" s="172"/>
      <c r="E2031" s="172"/>
      <c r="F2031" s="172"/>
      <c r="G2031" s="172"/>
      <c r="H2031" s="172"/>
      <c r="I2031" s="172"/>
      <c r="J2031" s="172"/>
      <c r="K2031" s="172"/>
      <c r="L2031" s="172"/>
      <c r="M2031" s="172"/>
      <c r="N2031" s="172"/>
      <c r="O2031" s="172"/>
      <c r="P2031" s="172"/>
      <c r="Q2031" s="172"/>
      <c r="R2031" s="172"/>
      <c r="S2031" s="172"/>
      <c r="T2031" s="172"/>
      <c r="U2031" s="172"/>
      <c r="V2031" s="172"/>
      <c r="W2031" s="172"/>
      <c r="X2031" s="172"/>
      <c r="Y2031" s="172"/>
      <c r="Z2031" s="172"/>
      <c r="AA2031" s="172"/>
      <c r="AB2031" s="172"/>
      <c r="AC2031" s="172"/>
      <c r="AD2031" s="172"/>
      <c r="AE2031" s="172"/>
      <c r="AF2031" s="172"/>
      <c r="AG2031" s="17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72"/>
      <c r="C2153" s="172"/>
      <c r="D2153" s="172"/>
      <c r="E2153" s="172"/>
      <c r="F2153" s="172"/>
      <c r="G2153" s="172"/>
      <c r="H2153" s="172"/>
      <c r="I2153" s="172"/>
      <c r="J2153" s="172"/>
      <c r="K2153" s="172"/>
      <c r="L2153" s="172"/>
      <c r="M2153" s="172"/>
      <c r="N2153" s="172"/>
      <c r="O2153" s="172"/>
      <c r="P2153" s="172"/>
      <c r="Q2153" s="172"/>
      <c r="R2153" s="172"/>
      <c r="S2153" s="172"/>
      <c r="T2153" s="172"/>
      <c r="U2153" s="172"/>
      <c r="V2153" s="172"/>
      <c r="W2153" s="172"/>
      <c r="X2153" s="172"/>
      <c r="Y2153" s="172"/>
      <c r="Z2153" s="172"/>
      <c r="AA2153" s="172"/>
      <c r="AB2153" s="172"/>
      <c r="AC2153" s="172"/>
      <c r="AD2153" s="172"/>
      <c r="AE2153" s="172"/>
      <c r="AF2153" s="172"/>
      <c r="AG2153" s="17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72"/>
      <c r="C2317" s="172"/>
      <c r="D2317" s="172"/>
      <c r="E2317" s="172"/>
      <c r="F2317" s="172"/>
      <c r="G2317" s="172"/>
      <c r="H2317" s="172"/>
      <c r="I2317" s="172"/>
      <c r="J2317" s="172"/>
      <c r="K2317" s="172"/>
      <c r="L2317" s="172"/>
      <c r="M2317" s="172"/>
      <c r="N2317" s="172"/>
      <c r="O2317" s="172"/>
      <c r="P2317" s="172"/>
      <c r="Q2317" s="172"/>
      <c r="R2317" s="172"/>
      <c r="S2317" s="172"/>
      <c r="T2317" s="172"/>
      <c r="U2317" s="172"/>
      <c r="V2317" s="172"/>
      <c r="W2317" s="172"/>
      <c r="X2317" s="172"/>
      <c r="Y2317" s="172"/>
      <c r="Z2317" s="172"/>
      <c r="AA2317" s="172"/>
      <c r="AB2317" s="172"/>
      <c r="AC2317" s="172"/>
      <c r="AD2317" s="172"/>
      <c r="AE2317" s="172"/>
      <c r="AF2317" s="172"/>
      <c r="AG2317" s="17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72"/>
      <c r="C2419" s="172"/>
      <c r="D2419" s="172"/>
      <c r="E2419" s="172"/>
      <c r="F2419" s="172"/>
      <c r="G2419" s="172"/>
      <c r="H2419" s="172"/>
      <c r="I2419" s="172"/>
      <c r="J2419" s="172"/>
      <c r="K2419" s="172"/>
      <c r="L2419" s="172"/>
      <c r="M2419" s="172"/>
      <c r="N2419" s="172"/>
      <c r="O2419" s="172"/>
      <c r="P2419" s="172"/>
      <c r="Q2419" s="172"/>
      <c r="R2419" s="172"/>
      <c r="S2419" s="172"/>
      <c r="T2419" s="172"/>
      <c r="U2419" s="172"/>
      <c r="V2419" s="172"/>
      <c r="W2419" s="172"/>
      <c r="X2419" s="172"/>
      <c r="Y2419" s="172"/>
      <c r="Z2419" s="172"/>
      <c r="AA2419" s="172"/>
      <c r="AB2419" s="172"/>
      <c r="AC2419" s="172"/>
      <c r="AD2419" s="172"/>
      <c r="AE2419" s="172"/>
      <c r="AF2419" s="172"/>
      <c r="AG2419" s="17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72"/>
      <c r="C2509" s="172"/>
      <c r="D2509" s="172"/>
      <c r="E2509" s="172"/>
      <c r="F2509" s="172"/>
      <c r="G2509" s="172"/>
      <c r="H2509" s="172"/>
      <c r="I2509" s="172"/>
      <c r="J2509" s="172"/>
      <c r="K2509" s="172"/>
      <c r="L2509" s="172"/>
      <c r="M2509" s="172"/>
      <c r="N2509" s="172"/>
      <c r="O2509" s="172"/>
      <c r="P2509" s="172"/>
      <c r="Q2509" s="172"/>
      <c r="R2509" s="172"/>
      <c r="S2509" s="172"/>
      <c r="T2509" s="172"/>
      <c r="U2509" s="172"/>
      <c r="V2509" s="172"/>
      <c r="W2509" s="172"/>
      <c r="X2509" s="172"/>
      <c r="Y2509" s="172"/>
      <c r="Z2509" s="172"/>
      <c r="AA2509" s="172"/>
      <c r="AB2509" s="172"/>
      <c r="AC2509" s="172"/>
      <c r="AD2509" s="172"/>
      <c r="AE2509" s="172"/>
      <c r="AF2509" s="172"/>
      <c r="AG2509" s="17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72"/>
      <c r="C2598" s="172"/>
      <c r="D2598" s="172"/>
      <c r="E2598" s="172"/>
      <c r="F2598" s="172"/>
      <c r="G2598" s="172"/>
      <c r="H2598" s="172"/>
      <c r="I2598" s="172"/>
      <c r="J2598" s="172"/>
      <c r="K2598" s="172"/>
      <c r="L2598" s="172"/>
      <c r="M2598" s="172"/>
      <c r="N2598" s="172"/>
      <c r="O2598" s="172"/>
      <c r="P2598" s="172"/>
      <c r="Q2598" s="172"/>
      <c r="R2598" s="172"/>
      <c r="S2598" s="172"/>
      <c r="T2598" s="172"/>
      <c r="U2598" s="172"/>
      <c r="V2598" s="172"/>
      <c r="W2598" s="172"/>
      <c r="X2598" s="172"/>
      <c r="Y2598" s="172"/>
      <c r="Z2598" s="172"/>
      <c r="AA2598" s="172"/>
      <c r="AB2598" s="172"/>
      <c r="AC2598" s="172"/>
      <c r="AD2598" s="172"/>
      <c r="AE2598" s="172"/>
      <c r="AF2598" s="172"/>
      <c r="AG2598" s="17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72"/>
      <c r="C2719" s="172"/>
      <c r="D2719" s="172"/>
      <c r="E2719" s="172"/>
      <c r="F2719" s="172"/>
      <c r="G2719" s="172"/>
      <c r="H2719" s="172"/>
      <c r="I2719" s="172"/>
      <c r="J2719" s="172"/>
      <c r="K2719" s="172"/>
      <c r="L2719" s="172"/>
      <c r="M2719" s="172"/>
      <c r="N2719" s="172"/>
      <c r="O2719" s="172"/>
      <c r="P2719" s="172"/>
      <c r="Q2719" s="172"/>
      <c r="R2719" s="172"/>
      <c r="S2719" s="172"/>
      <c r="T2719" s="172"/>
      <c r="U2719" s="172"/>
      <c r="V2719" s="172"/>
      <c r="W2719" s="172"/>
      <c r="X2719" s="172"/>
      <c r="Y2719" s="172"/>
      <c r="Z2719" s="172"/>
      <c r="AA2719" s="172"/>
      <c r="AB2719" s="172"/>
      <c r="AC2719" s="172"/>
      <c r="AD2719" s="172"/>
      <c r="AE2719" s="172"/>
      <c r="AF2719" s="172"/>
      <c r="AG2719" s="17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72"/>
      <c r="C2837" s="172"/>
      <c r="D2837" s="172"/>
      <c r="E2837" s="172"/>
      <c r="F2837" s="172"/>
      <c r="G2837" s="172"/>
      <c r="H2837" s="172"/>
      <c r="I2837" s="172"/>
      <c r="J2837" s="172"/>
      <c r="K2837" s="172"/>
      <c r="L2837" s="172"/>
      <c r="M2837" s="172"/>
      <c r="N2837" s="172"/>
      <c r="O2837" s="172"/>
      <c r="P2837" s="172"/>
      <c r="Q2837" s="172"/>
      <c r="R2837" s="172"/>
      <c r="S2837" s="172"/>
      <c r="T2837" s="172"/>
      <c r="U2837" s="172"/>
      <c r="V2837" s="172"/>
      <c r="W2837" s="172"/>
      <c r="X2837" s="172"/>
      <c r="Y2837" s="172"/>
      <c r="Z2837" s="172"/>
      <c r="AA2837" s="172"/>
      <c r="AB2837" s="172"/>
      <c r="AC2837" s="172"/>
      <c r="AD2837" s="172"/>
      <c r="AE2837" s="172"/>
      <c r="AF2837" s="172"/>
      <c r="AG2837" s="172"/>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176" t="s">
        <v>182</v>
      </c>
      <c r="C112" s="177">
        <v>12.999203</v>
      </c>
      <c r="D112" s="177">
        <v>13.756338</v>
      </c>
      <c r="E112" s="177">
        <v>14.272468</v>
      </c>
      <c r="F112" s="177">
        <v>13.87274</v>
      </c>
      <c r="G112" s="177">
        <v>13.379066999999999</v>
      </c>
      <c r="H112" s="177">
        <v>13.404615</v>
      </c>
      <c r="I112" s="177">
        <v>13.498896999999999</v>
      </c>
      <c r="J112" s="177">
        <v>13.628196000000001</v>
      </c>
      <c r="K112" s="177">
        <v>13.736962</v>
      </c>
      <c r="L112" s="177">
        <v>13.932218000000001</v>
      </c>
      <c r="M112" s="177">
        <v>14.950908999999999</v>
      </c>
      <c r="N112" s="177">
        <v>15.044097000000001</v>
      </c>
      <c r="O112" s="177">
        <v>15.321702</v>
      </c>
      <c r="P112" s="177">
        <v>15.516894000000001</v>
      </c>
      <c r="Q112" s="177">
        <v>15.691060999999999</v>
      </c>
      <c r="R112" s="177">
        <v>15.773815000000001</v>
      </c>
      <c r="S112" s="177">
        <v>15.950137</v>
      </c>
      <c r="T112" s="177">
        <v>16.117809000000001</v>
      </c>
      <c r="U112" s="177">
        <v>16.291615</v>
      </c>
      <c r="V112" s="177">
        <v>16.466549000000001</v>
      </c>
      <c r="W112" s="177">
        <v>16.700437999999998</v>
      </c>
      <c r="X112" s="177">
        <v>16.943705000000001</v>
      </c>
      <c r="Y112" s="177">
        <v>17.277073000000001</v>
      </c>
      <c r="Z112" s="177">
        <v>17.574244</v>
      </c>
      <c r="AA112" s="177">
        <v>17.982026999999999</v>
      </c>
      <c r="AB112" s="177">
        <v>18.336407000000001</v>
      </c>
      <c r="AC112" s="177">
        <v>18.741672999999999</v>
      </c>
      <c r="AD112" s="177">
        <v>19.208071</v>
      </c>
      <c r="AE112" s="177">
        <v>19.600466000000001</v>
      </c>
      <c r="AF112" s="177">
        <v>20.057380999999999</v>
      </c>
      <c r="AG112" s="177">
        <v>20.632099</v>
      </c>
      <c r="AH112" s="178">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179" t="s">
        <v>306</v>
      </c>
      <c r="C146" s="180"/>
      <c r="D146" s="180"/>
      <c r="E146" s="180"/>
      <c r="F146" s="180"/>
      <c r="G146" s="180"/>
      <c r="H146" s="180"/>
      <c r="I146" s="180"/>
      <c r="J146" s="180"/>
      <c r="K146" s="180"/>
      <c r="L146" s="180"/>
      <c r="M146" s="180"/>
      <c r="N146" s="180"/>
      <c r="O146" s="180"/>
      <c r="P146" s="180"/>
      <c r="Q146" s="180"/>
      <c r="R146" s="180"/>
      <c r="S146" s="180"/>
      <c r="T146" s="180"/>
      <c r="U146" s="180"/>
      <c r="V146" s="180"/>
      <c r="W146" s="180"/>
      <c r="X146" s="180"/>
      <c r="Y146" s="180"/>
      <c r="Z146" s="180"/>
      <c r="AA146" s="180"/>
      <c r="AB146" s="180"/>
      <c r="AC146" s="180"/>
      <c r="AD146" s="180"/>
      <c r="AE146" s="180"/>
      <c r="AF146" s="180"/>
      <c r="AG146" s="180"/>
      <c r="AH146" s="30"/>
    </row>
    <row r="147" spans="2:34" ht="14.75">
      <c r="B147" s="7" t="s">
        <v>285</v>
      </c>
    </row>
    <row r="148" spans="2:34" ht="14.75">
      <c r="B148" s="7" t="s">
        <v>286</v>
      </c>
    </row>
    <row r="149" spans="2:34" ht="14.75">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72"/>
      <c r="C308" s="172"/>
      <c r="D308" s="172"/>
      <c r="E308" s="172"/>
      <c r="F308" s="172"/>
      <c r="G308" s="172"/>
      <c r="H308" s="172"/>
      <c r="I308" s="172"/>
      <c r="J308" s="172"/>
      <c r="K308" s="172"/>
      <c r="L308" s="172"/>
      <c r="M308" s="172"/>
      <c r="N308" s="172"/>
      <c r="O308" s="172"/>
      <c r="P308" s="172"/>
      <c r="Q308" s="172"/>
      <c r="R308" s="172"/>
      <c r="S308" s="172"/>
      <c r="T308" s="172"/>
      <c r="U308" s="172"/>
      <c r="V308" s="172"/>
      <c r="W308" s="172"/>
      <c r="X308" s="172"/>
      <c r="Y308" s="172"/>
      <c r="Z308" s="172"/>
      <c r="AA308" s="172"/>
      <c r="AB308" s="172"/>
      <c r="AC308" s="172"/>
      <c r="AD308" s="172"/>
      <c r="AE308" s="172"/>
      <c r="AF308" s="172"/>
      <c r="AG308" s="172"/>
      <c r="AH308" s="172"/>
    </row>
    <row r="511" spans="2:34" ht="15" customHeight="1">
      <c r="B511" s="172"/>
      <c r="C511" s="172"/>
      <c r="D511" s="172"/>
      <c r="E511" s="172"/>
      <c r="F511" s="172"/>
      <c r="G511" s="172"/>
      <c r="H511" s="172"/>
      <c r="I511" s="172"/>
      <c r="J511" s="172"/>
      <c r="K511" s="172"/>
      <c r="L511" s="172"/>
      <c r="M511" s="172"/>
      <c r="N511" s="172"/>
      <c r="O511" s="172"/>
      <c r="P511" s="172"/>
      <c r="Q511" s="172"/>
      <c r="R511" s="172"/>
      <c r="S511" s="172"/>
      <c r="T511" s="172"/>
      <c r="U511" s="172"/>
      <c r="V511" s="172"/>
      <c r="W511" s="172"/>
      <c r="X511" s="172"/>
      <c r="Y511" s="172"/>
      <c r="Z511" s="172"/>
      <c r="AA511" s="172"/>
      <c r="AB511" s="172"/>
      <c r="AC511" s="172"/>
      <c r="AD511" s="172"/>
      <c r="AE511" s="172"/>
      <c r="AF511" s="172"/>
      <c r="AG511" s="172"/>
      <c r="AH511" s="172"/>
    </row>
    <row r="712" spans="2:34" ht="15" customHeight="1">
      <c r="B712" s="172"/>
      <c r="C712" s="172"/>
      <c r="D712" s="172"/>
      <c r="E712" s="172"/>
      <c r="F712" s="172"/>
      <c r="G712" s="172"/>
      <c r="H712" s="172"/>
      <c r="I712" s="172"/>
      <c r="J712" s="172"/>
      <c r="K712" s="172"/>
      <c r="L712" s="172"/>
      <c r="M712" s="172"/>
      <c r="N712" s="172"/>
      <c r="O712" s="172"/>
      <c r="P712" s="172"/>
      <c r="Q712" s="172"/>
      <c r="R712" s="172"/>
      <c r="S712" s="172"/>
      <c r="T712" s="172"/>
      <c r="U712" s="172"/>
      <c r="V712" s="172"/>
      <c r="W712" s="172"/>
      <c r="X712" s="172"/>
      <c r="Y712" s="172"/>
      <c r="Z712" s="172"/>
      <c r="AA712" s="172"/>
      <c r="AB712" s="172"/>
      <c r="AC712" s="172"/>
      <c r="AD712" s="172"/>
      <c r="AE712" s="172"/>
      <c r="AF712" s="172"/>
      <c r="AG712" s="172"/>
      <c r="AH712" s="172"/>
    </row>
    <row r="887" spans="2:34" ht="15" customHeight="1">
      <c r="B887" s="172"/>
      <c r="C887" s="172"/>
      <c r="D887" s="172"/>
      <c r="E887" s="172"/>
      <c r="F887" s="172"/>
      <c r="G887" s="172"/>
      <c r="H887" s="172"/>
      <c r="I887" s="172"/>
      <c r="J887" s="172"/>
      <c r="K887" s="172"/>
      <c r="L887" s="172"/>
      <c r="M887" s="172"/>
      <c r="N887" s="172"/>
      <c r="O887" s="172"/>
      <c r="P887" s="172"/>
      <c r="Q887" s="172"/>
      <c r="R887" s="172"/>
      <c r="S887" s="172"/>
      <c r="T887" s="172"/>
      <c r="U887" s="172"/>
      <c r="V887" s="172"/>
      <c r="W887" s="172"/>
      <c r="X887" s="172"/>
      <c r="Y887" s="172"/>
      <c r="Z887" s="172"/>
      <c r="AA887" s="172"/>
      <c r="AB887" s="172"/>
      <c r="AC887" s="172"/>
      <c r="AD887" s="172"/>
      <c r="AE887" s="172"/>
      <c r="AF887" s="172"/>
      <c r="AG887" s="172"/>
      <c r="AH887" s="172"/>
    </row>
    <row r="1100" spans="2:34" ht="15" customHeight="1">
      <c r="B1100" s="172"/>
      <c r="C1100" s="172"/>
      <c r="D1100" s="172"/>
      <c r="E1100" s="172"/>
      <c r="F1100" s="172"/>
      <c r="G1100" s="172"/>
      <c r="H1100" s="172"/>
      <c r="I1100" s="172"/>
      <c r="J1100" s="172"/>
      <c r="K1100" s="172"/>
      <c r="L1100" s="172"/>
      <c r="M1100" s="172"/>
      <c r="N1100" s="172"/>
      <c r="O1100" s="172"/>
      <c r="P1100" s="172"/>
      <c r="Q1100" s="172"/>
      <c r="R1100" s="172"/>
      <c r="S1100" s="172"/>
      <c r="T1100" s="172"/>
      <c r="U1100" s="172"/>
      <c r="V1100" s="172"/>
      <c r="W1100" s="172"/>
      <c r="X1100" s="172"/>
      <c r="Y1100" s="172"/>
      <c r="Z1100" s="172"/>
      <c r="AA1100" s="172"/>
      <c r="AB1100" s="172"/>
      <c r="AC1100" s="172"/>
      <c r="AD1100" s="172"/>
      <c r="AE1100" s="172"/>
      <c r="AF1100" s="172"/>
      <c r="AG1100" s="172"/>
      <c r="AH1100" s="172"/>
    </row>
    <row r="1227" spans="2:34" ht="15" customHeight="1">
      <c r="B1227" s="172"/>
      <c r="C1227" s="172"/>
      <c r="D1227" s="172"/>
      <c r="E1227" s="172"/>
      <c r="F1227" s="172"/>
      <c r="G1227" s="172"/>
      <c r="H1227" s="172"/>
      <c r="I1227" s="172"/>
      <c r="J1227" s="172"/>
      <c r="K1227" s="172"/>
      <c r="L1227" s="172"/>
      <c r="M1227" s="172"/>
      <c r="N1227" s="172"/>
      <c r="O1227" s="172"/>
      <c r="P1227" s="172"/>
      <c r="Q1227" s="172"/>
      <c r="R1227" s="172"/>
      <c r="S1227" s="172"/>
      <c r="T1227" s="172"/>
      <c r="U1227" s="172"/>
      <c r="V1227" s="172"/>
      <c r="W1227" s="172"/>
      <c r="X1227" s="172"/>
      <c r="Y1227" s="172"/>
      <c r="Z1227" s="172"/>
      <c r="AA1227" s="172"/>
      <c r="AB1227" s="172"/>
      <c r="AC1227" s="172"/>
      <c r="AD1227" s="172"/>
      <c r="AE1227" s="172"/>
      <c r="AF1227" s="172"/>
      <c r="AG1227" s="172"/>
      <c r="AH1227" s="172"/>
    </row>
    <row r="1390" spans="2:34" ht="15" customHeight="1">
      <c r="B1390" s="172"/>
      <c r="C1390" s="172"/>
      <c r="D1390" s="172"/>
      <c r="E1390" s="172"/>
      <c r="F1390" s="172"/>
      <c r="G1390" s="172"/>
      <c r="H1390" s="172"/>
      <c r="I1390" s="172"/>
      <c r="J1390" s="172"/>
      <c r="K1390" s="172"/>
      <c r="L1390" s="172"/>
      <c r="M1390" s="172"/>
      <c r="N1390" s="172"/>
      <c r="O1390" s="172"/>
      <c r="P1390" s="172"/>
      <c r="Q1390" s="172"/>
      <c r="R1390" s="172"/>
      <c r="S1390" s="172"/>
      <c r="T1390" s="172"/>
      <c r="U1390" s="172"/>
      <c r="V1390" s="172"/>
      <c r="W1390" s="172"/>
      <c r="X1390" s="172"/>
      <c r="Y1390" s="172"/>
      <c r="Z1390" s="172"/>
      <c r="AA1390" s="172"/>
      <c r="AB1390" s="172"/>
      <c r="AC1390" s="172"/>
      <c r="AD1390" s="172"/>
      <c r="AE1390" s="172"/>
      <c r="AF1390" s="172"/>
      <c r="AG1390" s="172"/>
      <c r="AH1390" s="172"/>
    </row>
    <row r="1502" spans="2:34" ht="15" customHeight="1">
      <c r="B1502" s="172"/>
      <c r="C1502" s="172"/>
      <c r="D1502" s="172"/>
      <c r="E1502" s="172"/>
      <c r="F1502" s="172"/>
      <c r="G1502" s="172"/>
      <c r="H1502" s="172"/>
      <c r="I1502" s="172"/>
      <c r="J1502" s="172"/>
      <c r="K1502" s="172"/>
      <c r="L1502" s="172"/>
      <c r="M1502" s="172"/>
      <c r="N1502" s="172"/>
      <c r="O1502" s="172"/>
      <c r="P1502" s="172"/>
      <c r="Q1502" s="172"/>
      <c r="R1502" s="172"/>
      <c r="S1502" s="172"/>
      <c r="T1502" s="172"/>
      <c r="U1502" s="172"/>
      <c r="V1502" s="172"/>
      <c r="W1502" s="172"/>
      <c r="X1502" s="172"/>
      <c r="Y1502" s="172"/>
      <c r="Z1502" s="172"/>
      <c r="AA1502" s="172"/>
      <c r="AB1502" s="172"/>
      <c r="AC1502" s="172"/>
      <c r="AD1502" s="172"/>
      <c r="AE1502" s="172"/>
      <c r="AF1502" s="172"/>
      <c r="AG1502" s="172"/>
      <c r="AH1502" s="172"/>
    </row>
    <row r="1604" spans="2:34" ht="15" customHeight="1">
      <c r="B1604" s="172"/>
      <c r="C1604" s="172"/>
      <c r="D1604" s="172"/>
      <c r="E1604" s="172"/>
      <c r="F1604" s="172"/>
      <c r="G1604" s="172"/>
      <c r="H1604" s="172"/>
      <c r="I1604" s="172"/>
      <c r="J1604" s="172"/>
      <c r="K1604" s="172"/>
      <c r="L1604" s="172"/>
      <c r="M1604" s="172"/>
      <c r="N1604" s="172"/>
      <c r="O1604" s="172"/>
      <c r="P1604" s="172"/>
      <c r="Q1604" s="172"/>
      <c r="R1604" s="172"/>
      <c r="S1604" s="172"/>
      <c r="T1604" s="172"/>
      <c r="U1604" s="172"/>
      <c r="V1604" s="172"/>
      <c r="W1604" s="172"/>
      <c r="X1604" s="172"/>
      <c r="Y1604" s="172"/>
      <c r="Z1604" s="172"/>
      <c r="AA1604" s="172"/>
      <c r="AB1604" s="172"/>
      <c r="AC1604" s="172"/>
      <c r="AD1604" s="172"/>
      <c r="AE1604" s="172"/>
      <c r="AF1604" s="172"/>
      <c r="AG1604" s="172"/>
      <c r="AH1604" s="172"/>
    </row>
    <row r="1698" spans="2:34" ht="15" customHeight="1">
      <c r="B1698" s="172"/>
      <c r="C1698" s="172"/>
      <c r="D1698" s="172"/>
      <c r="E1698" s="172"/>
      <c r="F1698" s="172"/>
      <c r="G1698" s="172"/>
      <c r="H1698" s="172"/>
      <c r="I1698" s="172"/>
      <c r="J1698" s="172"/>
      <c r="K1698" s="172"/>
      <c r="L1698" s="172"/>
      <c r="M1698" s="172"/>
      <c r="N1698" s="172"/>
      <c r="O1698" s="172"/>
      <c r="P1698" s="172"/>
      <c r="Q1698" s="172"/>
      <c r="R1698" s="172"/>
      <c r="S1698" s="172"/>
      <c r="T1698" s="172"/>
      <c r="U1698" s="172"/>
      <c r="V1698" s="172"/>
      <c r="W1698" s="172"/>
      <c r="X1698" s="172"/>
      <c r="Y1698" s="172"/>
      <c r="Z1698" s="172"/>
      <c r="AA1698" s="172"/>
      <c r="AB1698" s="172"/>
      <c r="AC1698" s="172"/>
      <c r="AD1698" s="172"/>
      <c r="AE1698" s="172"/>
      <c r="AF1698" s="172"/>
      <c r="AG1698" s="172"/>
      <c r="AH1698" s="172"/>
    </row>
    <row r="1945" spans="2:34" ht="15" customHeight="1">
      <c r="B1945" s="172"/>
      <c r="C1945" s="172"/>
      <c r="D1945" s="172"/>
      <c r="E1945" s="172"/>
      <c r="F1945" s="172"/>
      <c r="G1945" s="172"/>
      <c r="H1945" s="172"/>
      <c r="I1945" s="172"/>
      <c r="J1945" s="172"/>
      <c r="K1945" s="172"/>
      <c r="L1945" s="172"/>
      <c r="M1945" s="172"/>
      <c r="N1945" s="172"/>
      <c r="O1945" s="172"/>
      <c r="P1945" s="172"/>
      <c r="Q1945" s="172"/>
      <c r="R1945" s="172"/>
      <c r="S1945" s="172"/>
      <c r="T1945" s="172"/>
      <c r="U1945" s="172"/>
      <c r="V1945" s="172"/>
      <c r="W1945" s="172"/>
      <c r="X1945" s="172"/>
      <c r="Y1945" s="172"/>
      <c r="Z1945" s="172"/>
      <c r="AA1945" s="172"/>
      <c r="AB1945" s="172"/>
      <c r="AC1945" s="172"/>
      <c r="AD1945" s="172"/>
      <c r="AE1945" s="172"/>
      <c r="AF1945" s="172"/>
      <c r="AG1945" s="172"/>
      <c r="AH1945" s="172"/>
    </row>
    <row r="2031" spans="2:34" ht="15" customHeight="1">
      <c r="B2031" s="172"/>
      <c r="C2031" s="172"/>
      <c r="D2031" s="172"/>
      <c r="E2031" s="172"/>
      <c r="F2031" s="172"/>
      <c r="G2031" s="172"/>
      <c r="H2031" s="172"/>
      <c r="I2031" s="172"/>
      <c r="J2031" s="172"/>
      <c r="K2031" s="172"/>
      <c r="L2031" s="172"/>
      <c r="M2031" s="172"/>
      <c r="N2031" s="172"/>
      <c r="O2031" s="172"/>
      <c r="P2031" s="172"/>
      <c r="Q2031" s="172"/>
      <c r="R2031" s="172"/>
      <c r="S2031" s="172"/>
      <c r="T2031" s="172"/>
      <c r="U2031" s="172"/>
      <c r="V2031" s="172"/>
      <c r="W2031" s="172"/>
      <c r="X2031" s="172"/>
      <c r="Y2031" s="172"/>
      <c r="Z2031" s="172"/>
      <c r="AA2031" s="172"/>
      <c r="AB2031" s="172"/>
      <c r="AC2031" s="172"/>
      <c r="AD2031" s="172"/>
      <c r="AE2031" s="172"/>
      <c r="AF2031" s="172"/>
      <c r="AG2031" s="172"/>
      <c r="AH2031" s="172"/>
    </row>
    <row r="2153" spans="2:34" ht="15" customHeight="1">
      <c r="B2153" s="172"/>
      <c r="C2153" s="172"/>
      <c r="D2153" s="172"/>
      <c r="E2153" s="172"/>
      <c r="F2153" s="172"/>
      <c r="G2153" s="172"/>
      <c r="H2153" s="172"/>
      <c r="I2153" s="172"/>
      <c r="J2153" s="172"/>
      <c r="K2153" s="172"/>
      <c r="L2153" s="172"/>
      <c r="M2153" s="172"/>
      <c r="N2153" s="172"/>
      <c r="O2153" s="172"/>
      <c r="P2153" s="172"/>
      <c r="Q2153" s="172"/>
      <c r="R2153" s="172"/>
      <c r="S2153" s="172"/>
      <c r="T2153" s="172"/>
      <c r="U2153" s="172"/>
      <c r="V2153" s="172"/>
      <c r="W2153" s="172"/>
      <c r="X2153" s="172"/>
      <c r="Y2153" s="172"/>
      <c r="Z2153" s="172"/>
      <c r="AA2153" s="172"/>
      <c r="AB2153" s="172"/>
      <c r="AC2153" s="172"/>
      <c r="AD2153" s="172"/>
      <c r="AE2153" s="172"/>
      <c r="AF2153" s="172"/>
      <c r="AG2153" s="172"/>
      <c r="AH2153" s="172"/>
    </row>
    <row r="2317" spans="2:34" ht="15" customHeight="1">
      <c r="B2317" s="172"/>
      <c r="C2317" s="172"/>
      <c r="D2317" s="172"/>
      <c r="E2317" s="172"/>
      <c r="F2317" s="172"/>
      <c r="G2317" s="172"/>
      <c r="H2317" s="172"/>
      <c r="I2317" s="172"/>
      <c r="J2317" s="172"/>
      <c r="K2317" s="172"/>
      <c r="L2317" s="172"/>
      <c r="M2317" s="172"/>
      <c r="N2317" s="172"/>
      <c r="O2317" s="172"/>
      <c r="P2317" s="172"/>
      <c r="Q2317" s="172"/>
      <c r="R2317" s="172"/>
      <c r="S2317" s="172"/>
      <c r="T2317" s="172"/>
      <c r="U2317" s="172"/>
      <c r="V2317" s="172"/>
      <c r="W2317" s="172"/>
      <c r="X2317" s="172"/>
      <c r="Y2317" s="172"/>
      <c r="Z2317" s="172"/>
      <c r="AA2317" s="172"/>
      <c r="AB2317" s="172"/>
      <c r="AC2317" s="172"/>
      <c r="AD2317" s="172"/>
      <c r="AE2317" s="172"/>
      <c r="AF2317" s="172"/>
      <c r="AG2317" s="172"/>
      <c r="AH2317" s="172"/>
    </row>
    <row r="2419" spans="2:34" ht="15" customHeight="1">
      <c r="B2419" s="172"/>
      <c r="C2419" s="172"/>
      <c r="D2419" s="172"/>
      <c r="E2419" s="172"/>
      <c r="F2419" s="172"/>
      <c r="G2419" s="172"/>
      <c r="H2419" s="172"/>
      <c r="I2419" s="172"/>
      <c r="J2419" s="172"/>
      <c r="K2419" s="172"/>
      <c r="L2419" s="172"/>
      <c r="M2419" s="172"/>
      <c r="N2419" s="172"/>
      <c r="O2419" s="172"/>
      <c r="P2419" s="172"/>
      <c r="Q2419" s="172"/>
      <c r="R2419" s="172"/>
      <c r="S2419" s="172"/>
      <c r="T2419" s="172"/>
      <c r="U2419" s="172"/>
      <c r="V2419" s="172"/>
      <c r="W2419" s="172"/>
      <c r="X2419" s="172"/>
      <c r="Y2419" s="172"/>
      <c r="Z2419" s="172"/>
      <c r="AA2419" s="172"/>
      <c r="AB2419" s="172"/>
      <c r="AC2419" s="172"/>
      <c r="AD2419" s="172"/>
      <c r="AE2419" s="172"/>
      <c r="AF2419" s="172"/>
      <c r="AG2419" s="172"/>
      <c r="AH2419" s="172"/>
    </row>
    <row r="2509" spans="2:34" ht="15" customHeight="1">
      <c r="B2509" s="172"/>
      <c r="C2509" s="172"/>
      <c r="D2509" s="172"/>
      <c r="E2509" s="172"/>
      <c r="F2509" s="172"/>
      <c r="G2509" s="172"/>
      <c r="H2509" s="172"/>
      <c r="I2509" s="172"/>
      <c r="J2509" s="172"/>
      <c r="K2509" s="172"/>
      <c r="L2509" s="172"/>
      <c r="M2509" s="172"/>
      <c r="N2509" s="172"/>
      <c r="O2509" s="172"/>
      <c r="P2509" s="172"/>
      <c r="Q2509" s="172"/>
      <c r="R2509" s="172"/>
      <c r="S2509" s="172"/>
      <c r="T2509" s="172"/>
      <c r="U2509" s="172"/>
      <c r="V2509" s="172"/>
      <c r="W2509" s="172"/>
      <c r="X2509" s="172"/>
      <c r="Y2509" s="172"/>
      <c r="Z2509" s="172"/>
      <c r="AA2509" s="172"/>
      <c r="AB2509" s="172"/>
      <c r="AC2509" s="172"/>
      <c r="AD2509" s="172"/>
      <c r="AE2509" s="172"/>
      <c r="AF2509" s="172"/>
      <c r="AG2509" s="172"/>
      <c r="AH2509" s="172"/>
    </row>
    <row r="2598" spans="2:34" ht="15" customHeight="1">
      <c r="B2598" s="172"/>
      <c r="C2598" s="172"/>
      <c r="D2598" s="172"/>
      <c r="E2598" s="172"/>
      <c r="F2598" s="172"/>
      <c r="G2598" s="172"/>
      <c r="H2598" s="172"/>
      <c r="I2598" s="172"/>
      <c r="J2598" s="172"/>
      <c r="K2598" s="172"/>
      <c r="L2598" s="172"/>
      <c r="M2598" s="172"/>
      <c r="N2598" s="172"/>
      <c r="O2598" s="172"/>
      <c r="P2598" s="172"/>
      <c r="Q2598" s="172"/>
      <c r="R2598" s="172"/>
      <c r="S2598" s="172"/>
      <c r="T2598" s="172"/>
      <c r="U2598" s="172"/>
      <c r="V2598" s="172"/>
      <c r="W2598" s="172"/>
      <c r="X2598" s="172"/>
      <c r="Y2598" s="172"/>
      <c r="Z2598" s="172"/>
      <c r="AA2598" s="172"/>
      <c r="AB2598" s="172"/>
      <c r="AC2598" s="172"/>
      <c r="AD2598" s="172"/>
      <c r="AE2598" s="172"/>
      <c r="AF2598" s="172"/>
      <c r="AG2598" s="172"/>
      <c r="AH2598" s="172"/>
    </row>
    <row r="2719" spans="2:34" ht="15" customHeight="1">
      <c r="B2719" s="172"/>
      <c r="C2719" s="172"/>
      <c r="D2719" s="172"/>
      <c r="E2719" s="172"/>
      <c r="F2719" s="172"/>
      <c r="G2719" s="172"/>
      <c r="H2719" s="172"/>
      <c r="I2719" s="172"/>
      <c r="J2719" s="172"/>
      <c r="K2719" s="172"/>
      <c r="L2719" s="172"/>
      <c r="M2719" s="172"/>
      <c r="N2719" s="172"/>
      <c r="O2719" s="172"/>
      <c r="P2719" s="172"/>
      <c r="Q2719" s="172"/>
      <c r="R2719" s="172"/>
      <c r="S2719" s="172"/>
      <c r="T2719" s="172"/>
      <c r="U2719" s="172"/>
      <c r="V2719" s="172"/>
      <c r="W2719" s="172"/>
      <c r="X2719" s="172"/>
      <c r="Y2719" s="172"/>
      <c r="Z2719" s="172"/>
      <c r="AA2719" s="172"/>
      <c r="AB2719" s="172"/>
      <c r="AC2719" s="172"/>
      <c r="AD2719" s="172"/>
      <c r="AE2719" s="172"/>
      <c r="AF2719" s="172"/>
      <c r="AG2719" s="172"/>
      <c r="AH2719" s="172"/>
    </row>
    <row r="2837" spans="2:34" ht="15" customHeight="1">
      <c r="B2837" s="172"/>
      <c r="C2837" s="172"/>
      <c r="D2837" s="172"/>
      <c r="E2837" s="172"/>
      <c r="F2837" s="172"/>
      <c r="G2837" s="172"/>
      <c r="H2837" s="172"/>
      <c r="I2837" s="172"/>
      <c r="J2837" s="172"/>
      <c r="K2837" s="172"/>
      <c r="L2837" s="172"/>
      <c r="M2837" s="172"/>
      <c r="N2837" s="172"/>
      <c r="O2837" s="172"/>
      <c r="P2837" s="172"/>
      <c r="Q2837" s="172"/>
      <c r="R2837" s="172"/>
      <c r="S2837" s="172"/>
      <c r="T2837" s="172"/>
      <c r="U2837" s="172"/>
      <c r="V2837" s="172"/>
      <c r="W2837" s="172"/>
      <c r="X2837" s="172"/>
      <c r="Y2837" s="172"/>
      <c r="Z2837" s="172"/>
      <c r="AA2837" s="172"/>
      <c r="AB2837" s="172"/>
      <c r="AC2837" s="172"/>
      <c r="AD2837" s="172"/>
      <c r="AE2837" s="172"/>
      <c r="AF2837" s="172"/>
      <c r="AG2837" s="172"/>
      <c r="AH2837" s="17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5" customWidth="1"/>
    <col min="3" max="3" width="14.9062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0"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5" customWidth="1"/>
    <col min="23" max="23" width="15.90625" bestFit="1" customWidth="1"/>
  </cols>
  <sheetData>
    <row r="1" spans="1:30" ht="15.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181" t="s">
        <v>609</v>
      </c>
      <c r="B3" s="182"/>
      <c r="C3" s="182"/>
      <c r="D3" s="182"/>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845</v>
      </c>
    </row>
    <row r="2" spans="1:63" ht="14.75">
      <c r="A2" s="91" t="s">
        <v>846</v>
      </c>
    </row>
    <row r="3" spans="1:63" ht="14.75">
      <c r="A3" s="119" t="s">
        <v>847</v>
      </c>
      <c r="B3" s="119"/>
      <c r="C3" s="119"/>
    </row>
    <row r="5" spans="1:63" ht="14.75">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848</v>
      </c>
      <c r="B6" s="91" t="str">
        <f>About!B2</f>
        <v>CO</v>
      </c>
      <c r="C6" s="91">
        <f t="shared" ref="C6:AE6" si="1">SUMIFS(C$20:C$119,$B$20:$B$119,$B$6,$A$20:$A$119,$A$6)</f>
        <v>1950402</v>
      </c>
      <c r="D6" s="91">
        <f t="shared" si="1"/>
        <v>2911151</v>
      </c>
      <c r="E6" s="91">
        <f t="shared" si="1"/>
        <v>2514313</v>
      </c>
      <c r="F6" s="91">
        <f t="shared" si="1"/>
        <v>2892441</v>
      </c>
      <c r="G6" s="91">
        <f t="shared" si="1"/>
        <v>3044441</v>
      </c>
      <c r="H6" s="91">
        <f t="shared" si="1"/>
        <v>4136272</v>
      </c>
      <c r="I6" s="91">
        <f t="shared" si="1"/>
        <v>4505771</v>
      </c>
      <c r="J6" s="91">
        <f t="shared" si="1"/>
        <v>4982139</v>
      </c>
      <c r="K6" s="91">
        <f t="shared" si="1"/>
        <v>5320256</v>
      </c>
      <c r="L6" s="91">
        <f t="shared" si="1"/>
        <v>6092539</v>
      </c>
      <c r="M6" s="91">
        <f t="shared" si="1"/>
        <v>4053818</v>
      </c>
      <c r="N6" s="91">
        <f t="shared" si="1"/>
        <v>2044335</v>
      </c>
      <c r="O6" s="91">
        <f t="shared" si="1"/>
        <v>5681503</v>
      </c>
      <c r="P6" s="91">
        <f t="shared" si="1"/>
        <v>5148171</v>
      </c>
      <c r="Q6" s="91">
        <f t="shared" si="1"/>
        <v>4548577</v>
      </c>
      <c r="R6" s="91">
        <f t="shared" si="1"/>
        <v>4268874</v>
      </c>
      <c r="S6" s="91">
        <f t="shared" si="1"/>
        <v>4637397</v>
      </c>
      <c r="T6" s="91">
        <f t="shared" si="1"/>
        <v>1726737</v>
      </c>
      <c r="U6" s="91">
        <f t="shared" si="1"/>
        <v>2805490</v>
      </c>
      <c r="V6" s="91">
        <f t="shared" si="1"/>
        <v>4222317</v>
      </c>
      <c r="W6" s="91">
        <f t="shared" si="1"/>
        <v>5976958</v>
      </c>
      <c r="X6" s="91">
        <f t="shared" si="1"/>
        <v>5716900</v>
      </c>
      <c r="Y6" s="91">
        <f t="shared" si="1"/>
        <v>5006750</v>
      </c>
      <c r="Z6" s="91">
        <f t="shared" si="1"/>
        <v>4271592</v>
      </c>
      <c r="AA6" s="91">
        <f t="shared" si="1"/>
        <v>3110756</v>
      </c>
      <c r="AB6" s="91">
        <f t="shared" si="1"/>
        <v>5322535</v>
      </c>
      <c r="AC6" s="91">
        <f t="shared" si="1"/>
        <v>3896013</v>
      </c>
      <c r="AD6" s="91">
        <f t="shared" si="1"/>
        <v>4410156</v>
      </c>
      <c r="AE6" s="91">
        <f t="shared" si="1"/>
        <v>4360848</v>
      </c>
      <c r="AF6" s="119">
        <f t="shared" ref="AF6:BK7" si="2">AE6</f>
        <v>4360848</v>
      </c>
      <c r="AG6" s="119">
        <f t="shared" si="2"/>
        <v>4360848</v>
      </c>
      <c r="AH6" s="119">
        <f t="shared" si="2"/>
        <v>4360848</v>
      </c>
      <c r="AI6" s="119">
        <f t="shared" si="2"/>
        <v>4360848</v>
      </c>
      <c r="AJ6" s="119">
        <f t="shared" si="2"/>
        <v>4360848</v>
      </c>
      <c r="AK6" s="119">
        <f t="shared" si="2"/>
        <v>4360848</v>
      </c>
      <c r="AL6" s="119">
        <f t="shared" si="2"/>
        <v>4360848</v>
      </c>
      <c r="AM6" s="119">
        <f t="shared" si="2"/>
        <v>4360848</v>
      </c>
      <c r="AN6" s="119">
        <f t="shared" si="2"/>
        <v>4360848</v>
      </c>
      <c r="AO6" s="119">
        <f t="shared" si="2"/>
        <v>4360848</v>
      </c>
      <c r="AP6" s="119">
        <f t="shared" si="2"/>
        <v>4360848</v>
      </c>
      <c r="AQ6" s="119">
        <f t="shared" si="2"/>
        <v>4360848</v>
      </c>
      <c r="AR6" s="119">
        <f t="shared" si="2"/>
        <v>4360848</v>
      </c>
      <c r="AS6" s="119">
        <f t="shared" si="2"/>
        <v>4360848</v>
      </c>
      <c r="AT6" s="119">
        <f t="shared" si="2"/>
        <v>4360848</v>
      </c>
      <c r="AU6" s="119">
        <f t="shared" si="2"/>
        <v>4360848</v>
      </c>
      <c r="AV6" s="119">
        <f t="shared" si="2"/>
        <v>4360848</v>
      </c>
      <c r="AW6" s="119">
        <f t="shared" si="2"/>
        <v>4360848</v>
      </c>
      <c r="AX6" s="119">
        <f t="shared" si="2"/>
        <v>4360848</v>
      </c>
      <c r="AY6" s="119">
        <f t="shared" si="2"/>
        <v>4360848</v>
      </c>
      <c r="AZ6" s="119">
        <f t="shared" si="2"/>
        <v>4360848</v>
      </c>
      <c r="BA6" s="119">
        <f t="shared" si="2"/>
        <v>4360848</v>
      </c>
      <c r="BB6" s="119">
        <f t="shared" si="2"/>
        <v>4360848</v>
      </c>
      <c r="BC6" s="119">
        <f t="shared" si="2"/>
        <v>4360848</v>
      </c>
      <c r="BD6" s="119">
        <f t="shared" si="2"/>
        <v>4360848</v>
      </c>
      <c r="BE6" s="119">
        <f t="shared" si="2"/>
        <v>4360848</v>
      </c>
      <c r="BF6" s="119">
        <f t="shared" si="2"/>
        <v>4360848</v>
      </c>
      <c r="BG6" s="119">
        <f t="shared" si="2"/>
        <v>4360848</v>
      </c>
      <c r="BH6" s="119">
        <f t="shared" si="2"/>
        <v>4360848</v>
      </c>
      <c r="BI6" s="119">
        <f t="shared" si="2"/>
        <v>4360848</v>
      </c>
      <c r="BJ6" s="119">
        <f t="shared" si="2"/>
        <v>4360848</v>
      </c>
      <c r="BK6" s="119">
        <f t="shared" si="2"/>
        <v>4360848</v>
      </c>
    </row>
    <row r="7" spans="1:63" ht="14.75">
      <c r="A7" s="91" t="s">
        <v>849</v>
      </c>
      <c r="B7" s="91" t="str">
        <f>About!B2</f>
        <v>CO</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ht="14.75">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848</v>
      </c>
      <c r="B10" s="144" t="str">
        <f>About!B2</f>
        <v>CO</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43021</v>
      </c>
      <c r="K10" s="91">
        <f t="shared" si="5"/>
        <v>1200</v>
      </c>
      <c r="L10" s="91">
        <f t="shared" si="5"/>
        <v>2330</v>
      </c>
      <c r="M10" s="91">
        <f t="shared" si="5"/>
        <v>11350</v>
      </c>
      <c r="N10" s="91">
        <f t="shared" si="5"/>
        <v>36121</v>
      </c>
      <c r="O10" s="91">
        <f t="shared" si="5"/>
        <v>6707</v>
      </c>
      <c r="P10" s="91">
        <f t="shared" si="5"/>
        <v>2165</v>
      </c>
      <c r="Q10" s="91">
        <f t="shared" si="5"/>
        <v>37353</v>
      </c>
      <c r="R10" s="91">
        <f t="shared" si="5"/>
        <v>6206</v>
      </c>
      <c r="S10" s="91">
        <f t="shared" si="5"/>
        <v>1188</v>
      </c>
      <c r="T10" s="91">
        <f t="shared" si="5"/>
        <v>1268</v>
      </c>
      <c r="U10" s="91">
        <f t="shared" si="5"/>
        <v>1836</v>
      </c>
      <c r="V10" s="91">
        <f t="shared" si="5"/>
        <v>0</v>
      </c>
      <c r="W10" s="91">
        <f t="shared" si="5"/>
        <v>15</v>
      </c>
      <c r="X10" s="91">
        <f t="shared" si="5"/>
        <v>135</v>
      </c>
      <c r="Y10" s="91">
        <f t="shared" si="5"/>
        <v>0</v>
      </c>
      <c r="Z10" s="91">
        <f t="shared" si="5"/>
        <v>89</v>
      </c>
      <c r="AA10" s="91">
        <f t="shared" si="5"/>
        <v>279</v>
      </c>
      <c r="AB10" s="91">
        <f t="shared" si="5"/>
        <v>638</v>
      </c>
      <c r="AC10" s="91">
        <f t="shared" si="5"/>
        <v>0</v>
      </c>
      <c r="AD10" s="91">
        <f t="shared" si="5"/>
        <v>0</v>
      </c>
      <c r="AE10" s="91">
        <f t="shared" si="5"/>
        <v>826</v>
      </c>
      <c r="AF10" s="119">
        <f t="shared" ref="AF10:BK11" si="6">AE10</f>
        <v>826</v>
      </c>
      <c r="AG10" s="119">
        <f t="shared" si="6"/>
        <v>826</v>
      </c>
      <c r="AH10" s="119">
        <f t="shared" si="6"/>
        <v>826</v>
      </c>
      <c r="AI10" s="119">
        <f t="shared" si="6"/>
        <v>826</v>
      </c>
      <c r="AJ10" s="119">
        <f t="shared" si="6"/>
        <v>826</v>
      </c>
      <c r="AK10" s="119">
        <f t="shared" si="6"/>
        <v>826</v>
      </c>
      <c r="AL10" s="119">
        <f t="shared" si="6"/>
        <v>826</v>
      </c>
      <c r="AM10" s="119">
        <f t="shared" si="6"/>
        <v>826</v>
      </c>
      <c r="AN10" s="119">
        <f t="shared" si="6"/>
        <v>826</v>
      </c>
      <c r="AO10" s="119">
        <f t="shared" si="6"/>
        <v>826</v>
      </c>
      <c r="AP10" s="119">
        <f t="shared" si="6"/>
        <v>826</v>
      </c>
      <c r="AQ10" s="119">
        <f t="shared" si="6"/>
        <v>826</v>
      </c>
      <c r="AR10" s="119">
        <f t="shared" si="6"/>
        <v>826</v>
      </c>
      <c r="AS10" s="119">
        <f t="shared" si="6"/>
        <v>826</v>
      </c>
      <c r="AT10" s="119">
        <f t="shared" si="6"/>
        <v>826</v>
      </c>
      <c r="AU10" s="119">
        <f t="shared" si="6"/>
        <v>826</v>
      </c>
      <c r="AV10" s="119">
        <f t="shared" si="6"/>
        <v>826</v>
      </c>
      <c r="AW10" s="119">
        <f t="shared" si="6"/>
        <v>826</v>
      </c>
      <c r="AX10" s="119">
        <f t="shared" si="6"/>
        <v>826</v>
      </c>
      <c r="AY10" s="119">
        <f t="shared" si="6"/>
        <v>826</v>
      </c>
      <c r="AZ10" s="119">
        <f t="shared" si="6"/>
        <v>826</v>
      </c>
      <c r="BA10" s="119">
        <f t="shared" si="6"/>
        <v>826</v>
      </c>
      <c r="BB10" s="119">
        <f t="shared" si="6"/>
        <v>826</v>
      </c>
      <c r="BC10" s="119">
        <f t="shared" si="6"/>
        <v>826</v>
      </c>
      <c r="BD10" s="119">
        <f t="shared" si="6"/>
        <v>826</v>
      </c>
      <c r="BE10" s="119">
        <f t="shared" si="6"/>
        <v>826</v>
      </c>
      <c r="BF10" s="119">
        <f t="shared" si="6"/>
        <v>826</v>
      </c>
      <c r="BG10" s="119">
        <f t="shared" si="6"/>
        <v>826</v>
      </c>
      <c r="BH10" s="119">
        <f t="shared" si="6"/>
        <v>826</v>
      </c>
      <c r="BI10" s="119">
        <f t="shared" si="6"/>
        <v>826</v>
      </c>
      <c r="BJ10" s="119">
        <f t="shared" si="6"/>
        <v>826</v>
      </c>
      <c r="BK10" s="119">
        <f t="shared" si="6"/>
        <v>826</v>
      </c>
    </row>
    <row r="11" spans="1:63" ht="14.75">
      <c r="A11" s="91" t="s">
        <v>849</v>
      </c>
      <c r="B11" s="91" t="str">
        <f>About!B2</f>
        <v>CO</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194</v>
      </c>
      <c r="S11" s="91">
        <f t="shared" si="7"/>
        <v>0</v>
      </c>
      <c r="T11" s="91">
        <f t="shared" si="7"/>
        <v>1679</v>
      </c>
      <c r="U11" s="91">
        <f t="shared" si="7"/>
        <v>3200</v>
      </c>
      <c r="V11" s="91">
        <f t="shared" si="7"/>
        <v>15</v>
      </c>
      <c r="W11" s="91">
        <f t="shared" si="7"/>
        <v>3136</v>
      </c>
      <c r="X11" s="91">
        <f t="shared" si="7"/>
        <v>7877</v>
      </c>
      <c r="Y11" s="91">
        <f t="shared" si="7"/>
        <v>1365</v>
      </c>
      <c r="Z11" s="91">
        <f t="shared" si="7"/>
        <v>1366</v>
      </c>
      <c r="AA11" s="91">
        <f t="shared" si="7"/>
        <v>6912</v>
      </c>
      <c r="AB11" s="91">
        <f t="shared" si="7"/>
        <v>109</v>
      </c>
      <c r="AC11" s="91">
        <f t="shared" si="7"/>
        <v>12</v>
      </c>
      <c r="AD11" s="91">
        <f t="shared" si="7"/>
        <v>0</v>
      </c>
      <c r="AE11" s="91">
        <f t="shared" si="7"/>
        <v>135</v>
      </c>
      <c r="AF11" s="119">
        <f>AVERAGE(W11:AE11)</f>
        <v>2323.5555555555557</v>
      </c>
      <c r="AG11" s="119">
        <f t="shared" si="6"/>
        <v>2323.5555555555557</v>
      </c>
      <c r="AH11" s="119">
        <f t="shared" si="6"/>
        <v>2323.5555555555557</v>
      </c>
      <c r="AI11" s="119">
        <f t="shared" si="6"/>
        <v>2323.5555555555557</v>
      </c>
      <c r="AJ11" s="119">
        <f t="shared" si="6"/>
        <v>2323.5555555555557</v>
      </c>
      <c r="AK11" s="119">
        <f t="shared" si="6"/>
        <v>2323.5555555555557</v>
      </c>
      <c r="AL11" s="119">
        <f t="shared" si="6"/>
        <v>2323.5555555555557</v>
      </c>
      <c r="AM11" s="119">
        <f t="shared" si="6"/>
        <v>2323.5555555555557</v>
      </c>
      <c r="AN11" s="119">
        <f t="shared" si="6"/>
        <v>2323.5555555555557</v>
      </c>
      <c r="AO11" s="119">
        <f t="shared" si="6"/>
        <v>2323.5555555555557</v>
      </c>
      <c r="AP11" s="119">
        <f t="shared" si="6"/>
        <v>2323.5555555555557</v>
      </c>
      <c r="AQ11" s="119">
        <f t="shared" si="6"/>
        <v>2323.5555555555557</v>
      </c>
      <c r="AR11" s="119">
        <f t="shared" si="6"/>
        <v>2323.5555555555557</v>
      </c>
      <c r="AS11" s="119">
        <f t="shared" si="6"/>
        <v>2323.5555555555557</v>
      </c>
      <c r="AT11" s="119">
        <f t="shared" si="6"/>
        <v>2323.5555555555557</v>
      </c>
      <c r="AU11" s="119">
        <f t="shared" si="6"/>
        <v>2323.5555555555557</v>
      </c>
      <c r="AV11" s="119">
        <f t="shared" si="6"/>
        <v>2323.5555555555557</v>
      </c>
      <c r="AW11" s="119">
        <f t="shared" si="6"/>
        <v>2323.5555555555557</v>
      </c>
      <c r="AX11" s="119">
        <f t="shared" si="6"/>
        <v>2323.5555555555557</v>
      </c>
      <c r="AY11" s="119">
        <f t="shared" si="6"/>
        <v>2323.5555555555557</v>
      </c>
      <c r="AZ11" s="119">
        <f t="shared" si="6"/>
        <v>2323.5555555555557</v>
      </c>
      <c r="BA11" s="119">
        <f t="shared" si="6"/>
        <v>2323.5555555555557</v>
      </c>
      <c r="BB11" s="119">
        <f t="shared" si="6"/>
        <v>2323.5555555555557</v>
      </c>
      <c r="BC11" s="119">
        <f t="shared" si="6"/>
        <v>2323.5555555555557</v>
      </c>
      <c r="BD11" s="119">
        <f t="shared" si="6"/>
        <v>2323.5555555555557</v>
      </c>
      <c r="BE11" s="119">
        <f t="shared" si="6"/>
        <v>2323.5555555555557</v>
      </c>
      <c r="BF11" s="119">
        <f t="shared" si="6"/>
        <v>2323.5555555555557</v>
      </c>
      <c r="BG11" s="119">
        <f t="shared" si="6"/>
        <v>2323.5555555555557</v>
      </c>
      <c r="BH11" s="119">
        <f t="shared" si="6"/>
        <v>2323.5555555555557</v>
      </c>
      <c r="BI11" s="119">
        <f t="shared" si="6"/>
        <v>2323.5555555555557</v>
      </c>
      <c r="BJ11" s="119">
        <f t="shared" si="6"/>
        <v>2323.5555555555557</v>
      </c>
      <c r="BK11" s="119">
        <f t="shared" si="6"/>
        <v>2323.5555555555557</v>
      </c>
    </row>
    <row r="13" spans="1:63" ht="14.75">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848</v>
      </c>
      <c r="B14" s="91" t="str">
        <f>About!B2</f>
        <v>CO</v>
      </c>
      <c r="C14" s="91">
        <f t="shared" ref="C14:BK14" si="9">IF(C10&gt;C11,C10-C11,0)</f>
        <v>0</v>
      </c>
      <c r="D14" s="91">
        <f t="shared" si="9"/>
        <v>0</v>
      </c>
      <c r="E14" s="91">
        <f t="shared" si="9"/>
        <v>0</v>
      </c>
      <c r="F14" s="91">
        <f t="shared" si="9"/>
        <v>0</v>
      </c>
      <c r="G14" s="91">
        <f t="shared" si="9"/>
        <v>0</v>
      </c>
      <c r="H14" s="91">
        <f t="shared" si="9"/>
        <v>0</v>
      </c>
      <c r="I14" s="91">
        <f t="shared" si="9"/>
        <v>0</v>
      </c>
      <c r="J14" s="91">
        <f t="shared" si="9"/>
        <v>43021</v>
      </c>
      <c r="K14" s="91">
        <f t="shared" si="9"/>
        <v>1200</v>
      </c>
      <c r="L14" s="91">
        <f t="shared" si="9"/>
        <v>2330</v>
      </c>
      <c r="M14" s="91">
        <f t="shared" si="9"/>
        <v>11350</v>
      </c>
      <c r="N14" s="91">
        <f t="shared" si="9"/>
        <v>36121</v>
      </c>
      <c r="O14" s="91">
        <f t="shared" si="9"/>
        <v>6707</v>
      </c>
      <c r="P14" s="91">
        <f t="shared" si="9"/>
        <v>2165</v>
      </c>
      <c r="Q14" s="91">
        <f t="shared" si="9"/>
        <v>37353</v>
      </c>
      <c r="R14" s="91">
        <f t="shared" si="9"/>
        <v>6012</v>
      </c>
      <c r="S14" s="91">
        <f t="shared" si="9"/>
        <v>1188</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529</v>
      </c>
      <c r="AC14" s="91">
        <f t="shared" si="9"/>
        <v>0</v>
      </c>
      <c r="AD14" s="91">
        <f t="shared" si="9"/>
        <v>0</v>
      </c>
      <c r="AE14" s="91">
        <f t="shared" si="9"/>
        <v>691</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ht="14.75">
      <c r="A15" s="91" t="s">
        <v>849</v>
      </c>
      <c r="B15" s="91" t="str">
        <f>About!B2</f>
        <v>CO</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411</v>
      </c>
      <c r="U15" s="91">
        <f t="shared" si="10"/>
        <v>1364</v>
      </c>
      <c r="V15" s="91">
        <f t="shared" si="10"/>
        <v>15</v>
      </c>
      <c r="W15" s="91">
        <f t="shared" si="10"/>
        <v>3121</v>
      </c>
      <c r="X15" s="91">
        <f t="shared" si="10"/>
        <v>7742</v>
      </c>
      <c r="Y15" s="91">
        <f t="shared" si="10"/>
        <v>1365</v>
      </c>
      <c r="Z15" s="91">
        <f t="shared" si="10"/>
        <v>1277</v>
      </c>
      <c r="AA15" s="91">
        <f t="shared" si="10"/>
        <v>6633</v>
      </c>
      <c r="AB15" s="91">
        <f t="shared" si="10"/>
        <v>0</v>
      </c>
      <c r="AC15" s="91">
        <f t="shared" si="10"/>
        <v>12</v>
      </c>
      <c r="AD15" s="91">
        <f t="shared" si="10"/>
        <v>0</v>
      </c>
      <c r="AE15" s="91">
        <f t="shared" si="10"/>
        <v>0</v>
      </c>
      <c r="AF15" s="91">
        <f t="shared" si="10"/>
        <v>1497.5555555555557</v>
      </c>
      <c r="AG15" s="91">
        <f t="shared" si="10"/>
        <v>1497.5555555555557</v>
      </c>
      <c r="AH15" s="91">
        <f t="shared" si="10"/>
        <v>1497.5555555555557</v>
      </c>
      <c r="AI15" s="91">
        <f t="shared" si="10"/>
        <v>1497.5555555555557</v>
      </c>
      <c r="AJ15" s="91">
        <f t="shared" si="10"/>
        <v>1497.5555555555557</v>
      </c>
      <c r="AK15" s="91">
        <f t="shared" si="10"/>
        <v>1497.5555555555557</v>
      </c>
      <c r="AL15" s="91">
        <f t="shared" si="10"/>
        <v>1497.5555555555557</v>
      </c>
      <c r="AM15" s="91">
        <f t="shared" si="10"/>
        <v>1497.5555555555557</v>
      </c>
      <c r="AN15" s="91">
        <f t="shared" si="10"/>
        <v>1497.5555555555557</v>
      </c>
      <c r="AO15" s="91">
        <f t="shared" si="10"/>
        <v>1497.5555555555557</v>
      </c>
      <c r="AP15" s="91">
        <f t="shared" si="10"/>
        <v>1497.5555555555557</v>
      </c>
      <c r="AQ15" s="91">
        <f t="shared" si="10"/>
        <v>1497.5555555555557</v>
      </c>
      <c r="AR15" s="91">
        <f t="shared" si="10"/>
        <v>1497.5555555555557</v>
      </c>
      <c r="AS15" s="91">
        <f t="shared" si="10"/>
        <v>1497.5555555555557</v>
      </c>
      <c r="AT15" s="91">
        <f t="shared" si="10"/>
        <v>1497.5555555555557</v>
      </c>
      <c r="AU15" s="91">
        <f t="shared" si="10"/>
        <v>1497.5555555555557</v>
      </c>
      <c r="AV15" s="91">
        <f t="shared" si="10"/>
        <v>1497.5555555555557</v>
      </c>
      <c r="AW15" s="91">
        <f t="shared" si="10"/>
        <v>1497.5555555555557</v>
      </c>
      <c r="AX15" s="91">
        <f t="shared" si="10"/>
        <v>1497.5555555555557</v>
      </c>
      <c r="AY15" s="91">
        <f t="shared" si="10"/>
        <v>1497.5555555555557</v>
      </c>
      <c r="AZ15" s="91">
        <f t="shared" si="10"/>
        <v>1497.5555555555557</v>
      </c>
      <c r="BA15" s="91">
        <f t="shared" si="10"/>
        <v>1497.5555555555557</v>
      </c>
      <c r="BB15" s="91">
        <f t="shared" si="10"/>
        <v>1497.5555555555557</v>
      </c>
      <c r="BC15" s="91">
        <f t="shared" si="10"/>
        <v>1497.5555555555557</v>
      </c>
      <c r="BD15" s="91">
        <f t="shared" si="10"/>
        <v>1497.5555555555557</v>
      </c>
      <c r="BE15" s="91">
        <f t="shared" si="10"/>
        <v>1497.5555555555557</v>
      </c>
      <c r="BF15" s="91">
        <f t="shared" si="10"/>
        <v>1497.5555555555557</v>
      </c>
      <c r="BG15" s="91">
        <f t="shared" si="10"/>
        <v>1497.5555555555557</v>
      </c>
      <c r="BH15" s="91">
        <f t="shared" si="10"/>
        <v>1497.5555555555557</v>
      </c>
      <c r="BI15" s="91">
        <f t="shared" si="10"/>
        <v>1497.5555555555557</v>
      </c>
      <c r="BJ15" s="91">
        <f t="shared" si="10"/>
        <v>1497.5555555555557</v>
      </c>
      <c r="BK15" s="91">
        <f t="shared" si="10"/>
        <v>1497.5555555555557</v>
      </c>
    </row>
    <row r="19" spans="1:31" ht="14.75">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ht="14.75">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ht="14.75">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ht="14.75">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ht="14.75">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ht="14.75">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ht="14.75">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ht="14.75">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ht="14.75">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ht="14.75">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ht="14.75">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ht="14.75">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ht="14.75">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ht="14.75">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ht="14.75">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538</v>
      </c>
      <c r="C761" s="107" t="s">
        <v>449</v>
      </c>
      <c r="D761" s="107" t="s">
        <v>641</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538</v>
      </c>
      <c r="C766" s="107" t="s">
        <v>449</v>
      </c>
      <c r="D766" s="107" t="s">
        <v>645</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538</v>
      </c>
      <c r="C771" s="107" t="s">
        <v>449</v>
      </c>
      <c r="D771" s="107" t="s">
        <v>650</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3.8069084977504331E-2</v>
      </c>
      <c r="G925" s="107">
        <f>G199/SUMIFS(G$3:G$722,$B$3:$B$722,$B925)*SUMIFS(Calculations!$E$3:$E$53,Calculations!$A$3:$A$53,$B925)</f>
        <v>3.7204608939708783E-2</v>
      </c>
      <c r="H925" s="107">
        <f>H199/SUMIFS(H$3:H$722,$B$3:$B$722,$B925)*SUMIFS(Calculations!$E$3:$E$53,Calculations!$A$3:$A$53,$B925)</f>
        <v>3.6329465793318506E-2</v>
      </c>
      <c r="I925" s="107">
        <f>I199/SUMIFS(I$3:I$722,$B$3:$B$722,$B925)*SUMIFS(Calculations!$E$3:$E$53,Calculations!$A$3:$A$53,$B925)</f>
        <v>3.6661845299955843E-2</v>
      </c>
      <c r="J925" s="107">
        <f>J199/SUMIFS(J$3:J$722,$B$3:$B$722,$B925)*SUMIFS(Calculations!$E$3:$E$53,Calculations!$A$3:$A$53,$B925)</f>
        <v>3.6987703113288715E-2</v>
      </c>
      <c r="K925" s="107">
        <f>K199/SUMIFS(K$3:K$722,$B$3:$B$722,$B925)*SUMIFS(Calculations!$E$3:$E$53,Calculations!$A$3:$A$53,$B925)</f>
        <v>3.5172772025878991E-2</v>
      </c>
      <c r="L925" s="107">
        <f>L199/SUMIFS(L$3:L$722,$B$3:$B$722,$B925)*SUMIFS(Calculations!$E$3:$E$53,Calculations!$A$3:$A$53,$B925)</f>
        <v>3.356693651807105E-2</v>
      </c>
      <c r="M925" s="107">
        <f>M199/SUMIFS(M$3:M$722,$B$3:$B$722,$B925)*SUMIFS(Calculations!$E$3:$E$53,Calculations!$A$3:$A$53,$B925)</f>
        <v>3.2733660904436662E-2</v>
      </c>
      <c r="N925" s="107">
        <f>N199/SUMIFS(N$3:N$722,$B$3:$B$722,$B925)*SUMIFS(Calculations!$E$3:$E$53,Calculations!$A$3:$A$53,$B925)</f>
        <v>3.1939435419413957E-2</v>
      </c>
      <c r="O925" s="107">
        <f>O199/SUMIFS(O$3:O$722,$B$3:$B$722,$B925)*SUMIFS(Calculations!$E$3:$E$53,Calculations!$A$3:$A$53,$B925)</f>
        <v>3.1773744400114809E-2</v>
      </c>
      <c r="P925" s="107">
        <f>P199/SUMIFS(P$3:P$722,$B$3:$B$722,$B925)*SUMIFS(Calculations!$E$3:$E$53,Calculations!$A$3:$A$53,$B925)</f>
        <v>3.1609713849269631E-2</v>
      </c>
      <c r="Q925" s="107">
        <f>Q199/SUMIFS(Q$3:Q$722,$B$3:$B$722,$B925)*SUMIFS(Calculations!$E$3:$E$53,Calculations!$A$3:$A$53,$B925)</f>
        <v>3.1391496307175075E-2</v>
      </c>
      <c r="R925" s="107">
        <f>R199/SUMIFS(R$3:R$722,$B$3:$B$722,$B925)*SUMIFS(Calculations!$E$3:$E$53,Calculations!$A$3:$A$53,$B925)</f>
        <v>3.1173845252182E-2</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3.7317087796654938E-5</v>
      </c>
      <c r="G928" s="107">
        <f>G202/SUMIFS(G$3:G$722,$B$3:$B$722,$B928)*SUMIFS(Calculations!$E$3:$E$53,Calculations!$A$3:$A$53,$B928)</f>
        <v>3.7545911111311553E-5</v>
      </c>
      <c r="H928" s="107">
        <f>H202/SUMIFS(H$3:H$722,$B$3:$B$722,$B928)*SUMIFS(Calculations!$E$3:$E$53,Calculations!$A$3:$A$53,$B928)</f>
        <v>3.777755796651729E-5</v>
      </c>
      <c r="I928" s="107">
        <f>I202/SUMIFS(I$3:I$722,$B$3:$B$722,$B928)*SUMIFS(Calculations!$E$3:$E$53,Calculations!$A$3:$A$53,$B928)</f>
        <v>3.7403264927555263E-5</v>
      </c>
      <c r="J928" s="107">
        <f>J202/SUMIFS(J$3:J$722,$B$3:$B$722,$B928)*SUMIFS(Calculations!$E$3:$E$53,Calculations!$A$3:$A$53,$B928)</f>
        <v>3.7036315976773679E-5</v>
      </c>
      <c r="K928" s="107">
        <f>K202/SUMIFS(K$3:K$722,$B$3:$B$722,$B928)*SUMIFS(Calculations!$E$3:$E$53,Calculations!$A$3:$A$53,$B928)</f>
        <v>3.4772457937963169E-5</v>
      </c>
      <c r="L928" s="107">
        <f>L202/SUMIFS(L$3:L$722,$B$3:$B$722,$B928)*SUMIFS(Calculations!$E$3:$E$53,Calculations!$A$3:$A$53,$B928)</f>
        <v>3.276941570204732E-5</v>
      </c>
      <c r="M928" s="107">
        <f>M202/SUMIFS(M$3:M$722,$B$3:$B$722,$B928)*SUMIFS(Calculations!$E$3:$E$53,Calculations!$A$3:$A$53,$B928)</f>
        <v>3.1983149014577819E-5</v>
      </c>
      <c r="N928" s="107">
        <f>N202/SUMIFS(N$3:N$722,$B$3:$B$722,$B928)*SUMIFS(Calculations!$E$3:$E$53,Calculations!$A$3:$A$53,$B928)</f>
        <v>3.1233729457597161E-5</v>
      </c>
      <c r="O928" s="107">
        <f>O202/SUMIFS(O$3:O$722,$B$3:$B$722,$B928)*SUMIFS(Calculations!$E$3:$E$53,Calculations!$A$3:$A$53,$B928)</f>
        <v>3.1076437283955938E-5</v>
      </c>
      <c r="P928" s="107">
        <f>P202/SUMIFS(P$3:P$722,$B$3:$B$722,$B928)*SUMIFS(Calculations!$E$3:$E$53,Calculations!$A$3:$A$53,$B928)</f>
        <v>3.0920721409944554E-5</v>
      </c>
      <c r="Q928" s="107">
        <f>Q202/SUMIFS(Q$3:Q$722,$B$3:$B$722,$B928)*SUMIFS(Calculations!$E$3:$E$53,Calculations!$A$3:$A$53,$B928)</f>
        <v>3.0880534550958696E-5</v>
      </c>
      <c r="R928" s="107">
        <f>R202/SUMIFS(R$3:R$722,$B$3:$B$722,$B928)*SUMIFS(Calculations!$E$3:$E$53,Calculations!$A$3:$A$53,$B928)</f>
        <v>3.0840452016020516E-5</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2.0557894612860814E-2</v>
      </c>
      <c r="G930" s="107">
        <f>G204/SUMIFS(G$3:G$722,$B$3:$B$722,$B930)*SUMIFS(Calculations!$E$3:$E$53,Calculations!$A$3:$A$53,$B930)</f>
        <v>2.1561843990997583E-2</v>
      </c>
      <c r="H930" s="107">
        <f>H204/SUMIFS(H$3:H$722,$B$3:$B$722,$B930)*SUMIFS(Calculations!$E$3:$E$53,Calculations!$A$3:$A$53,$B930)</f>
        <v>2.2578181493931308E-2</v>
      </c>
      <c r="I930" s="107">
        <f>I204/SUMIFS(I$3:I$722,$B$3:$B$722,$B930)*SUMIFS(Calculations!$E$3:$E$53,Calculations!$A$3:$A$53,$B930)</f>
        <v>2.2259282981284184E-2</v>
      </c>
      <c r="J930" s="107">
        <f>J204/SUMIFS(J$3:J$722,$B$3:$B$722,$B930)*SUMIFS(Calculations!$E$3:$E$53,Calculations!$A$3:$A$53,$B930)</f>
        <v>2.1946641648316348E-2</v>
      </c>
      <c r="K930" s="107">
        <f>K204/SUMIFS(K$3:K$722,$B$3:$B$722,$B930)*SUMIFS(Calculations!$E$3:$E$53,Calculations!$A$3:$A$53,$B930)</f>
        <v>2.0366170863351331E-2</v>
      </c>
      <c r="L930" s="107">
        <f>L204/SUMIFS(L$3:L$722,$B$3:$B$722,$B930)*SUMIFS(Calculations!$E$3:$E$53,Calculations!$A$3:$A$53,$B930)</f>
        <v>1.8967783826424146E-2</v>
      </c>
      <c r="M930" s="107">
        <f>M204/SUMIFS(M$3:M$722,$B$3:$B$722,$B930)*SUMIFS(Calculations!$E$3:$E$53,Calculations!$A$3:$A$53,$B930)</f>
        <v>1.8407612354782454E-2</v>
      </c>
      <c r="N930" s="107">
        <f>N204/SUMIFS(N$3:N$722,$B$3:$B$722,$B930)*SUMIFS(Calculations!$E$3:$E$53,Calculations!$A$3:$A$53,$B930)</f>
        <v>1.7873692423032578E-2</v>
      </c>
      <c r="O930" s="107">
        <f>O204/SUMIFS(O$3:O$722,$B$3:$B$722,$B930)*SUMIFS(Calculations!$E$3:$E$53,Calculations!$A$3:$A$53,$B930)</f>
        <v>1.7802723044876703E-2</v>
      </c>
      <c r="P930" s="107">
        <f>P204/SUMIFS(P$3:P$722,$B$3:$B$722,$B930)*SUMIFS(Calculations!$E$3:$E$53,Calculations!$A$3:$A$53,$B930)</f>
        <v>1.7732464884589638E-2</v>
      </c>
      <c r="Q930" s="107">
        <f>Q204/SUMIFS(Q$3:Q$722,$B$3:$B$722,$B930)*SUMIFS(Calculations!$E$3:$E$53,Calculations!$A$3:$A$53,$B930)</f>
        <v>1.7702393935344691E-2</v>
      </c>
      <c r="R930" s="107">
        <f>R204/SUMIFS(R$3:R$722,$B$3:$B$722,$B930)*SUMIFS(Calculations!$E$3:$E$53,Calculations!$A$3:$A$53,$B930)</f>
        <v>1.7672401049507083E-2</v>
      </c>
    </row>
    <row r="931" spans="2:18" ht="15.75" customHeight="1">
      <c r="B931" s="107" t="s">
        <v>551</v>
      </c>
      <c r="C931" s="107" t="s">
        <v>449</v>
      </c>
      <c r="D931" s="107" t="s">
        <v>645</v>
      </c>
      <c r="E931" s="107" t="str">
        <f t="shared" si="303"/>
        <v>natural gas nonpeaker</v>
      </c>
      <c r="F931" s="107">
        <f>F205/SUMIFS(F$3:F$722,$B$3:$B$722,$B931)*SUMIFS(Calculations!$E$3:$E$53,Calculations!$A$3:$A$53,$B931)</f>
        <v>1.9009373334925406E-3</v>
      </c>
      <c r="G931" s="107">
        <f>G205/SUMIFS(G$3:G$722,$B$3:$B$722,$B931)*SUMIFS(Calculations!$E$3:$E$53,Calculations!$A$3:$A$53,$B931)</f>
        <v>1.6844851149727265E-3</v>
      </c>
      <c r="H931" s="107">
        <f>H205/SUMIFS(H$3:H$722,$B$3:$B$722,$B931)*SUMIFS(Calculations!$E$3:$E$53,Calculations!$A$3:$A$53,$B931)</f>
        <v>1.4653620077069308E-3</v>
      </c>
      <c r="I931" s="107">
        <f>I205/SUMIFS(I$3:I$722,$B$3:$B$722,$B931)*SUMIFS(Calculations!$E$3:$E$53,Calculations!$A$3:$A$53,$B931)</f>
        <v>1.5616812407335688E-3</v>
      </c>
      <c r="J931" s="107">
        <f>J205/SUMIFS(J$3:J$722,$B$3:$B$722,$B931)*SUMIFS(Calculations!$E$3:$E$53,Calculations!$A$3:$A$53,$B931)</f>
        <v>1.6561105723535961E-3</v>
      </c>
      <c r="K931" s="107">
        <f>K205/SUMIFS(K$3:K$722,$B$3:$B$722,$B931)*SUMIFS(Calculations!$E$3:$E$53,Calculations!$A$3:$A$53,$B931)</f>
        <v>1.290724593664719E-3</v>
      </c>
      <c r="L931" s="107">
        <f>L205/SUMIFS(L$3:L$722,$B$3:$B$722,$B931)*SUMIFS(Calculations!$E$3:$E$53,Calculations!$A$3:$A$53,$B931)</f>
        <v>9.6743420390608156E-4</v>
      </c>
      <c r="M931" s="107">
        <f>M205/SUMIFS(M$3:M$722,$B$3:$B$722,$B931)*SUMIFS(Calculations!$E$3:$E$53,Calculations!$A$3:$A$53,$B931)</f>
        <v>9.2435859883674063E-4</v>
      </c>
      <c r="N931" s="107">
        <f>N205/SUMIFS(N$3:N$722,$B$3:$B$722,$B931)*SUMIFS(Calculations!$E$3:$E$53,Calculations!$A$3:$A$53,$B931)</f>
        <v>8.8330166308936225E-4</v>
      </c>
      <c r="O931" s="107">
        <f>O205/SUMIFS(O$3:O$722,$B$3:$B$722,$B931)*SUMIFS(Calculations!$E$3:$E$53,Calculations!$A$3:$A$53,$B931)</f>
        <v>7.8566271508175207E-4</v>
      </c>
      <c r="P931" s="107">
        <f>P205/SUMIFS(P$3:P$722,$B$3:$B$722,$B931)*SUMIFS(Calculations!$E$3:$E$53,Calculations!$A$3:$A$53,$B931)</f>
        <v>6.8900225337793764E-4</v>
      </c>
      <c r="Q931" s="107">
        <f>Q205/SUMIFS(Q$3:Q$722,$B$3:$B$722,$B931)*SUMIFS(Calculations!$E$3:$E$53,Calculations!$A$3:$A$53,$B931)</f>
        <v>6.3827716920516553E-4</v>
      </c>
      <c r="R931" s="107">
        <f>R205/SUMIFS(R$3:R$722,$B$3:$B$722,$B931)*SUMIFS(Calculations!$E$3:$E$53,Calculations!$A$3:$A$53,$B931)</f>
        <v>5.876837660403918E-4</v>
      </c>
    </row>
    <row r="932" spans="2:18" ht="15.75" customHeight="1">
      <c r="B932" s="107" t="s">
        <v>551</v>
      </c>
      <c r="C932" s="107" t="s">
        <v>449</v>
      </c>
      <c r="D932" s="107" t="s">
        <v>646</v>
      </c>
      <c r="E932" s="107" t="str">
        <f t="shared" si="303"/>
        <v>natural gas peaker</v>
      </c>
      <c r="F932" s="107">
        <f>F206/SUMIFS(F$3:F$722,$B$3:$B$722,$B932)*SUMIFS(Calculations!$E$3:$E$53,Calculations!$A$3:$A$53,$B932)</f>
        <v>1.1674067862562748E-4</v>
      </c>
      <c r="G932" s="107">
        <f>G206/SUMIFS(G$3:G$722,$B$3:$B$722,$B932)*SUMIFS(Calculations!$E$3:$E$53,Calculations!$A$3:$A$53,$B932)</f>
        <v>1.152062004191412E-4</v>
      </c>
      <c r="H932" s="107">
        <f>H206/SUMIFS(H$3:H$722,$B$3:$B$722,$B932)*SUMIFS(Calculations!$E$3:$E$53,Calculations!$A$3:$A$53,$B932)</f>
        <v>1.1365278768474527E-4</v>
      </c>
      <c r="I932" s="107">
        <f>I206/SUMIFS(I$3:I$722,$B$3:$B$722,$B932)*SUMIFS(Calculations!$E$3:$E$53,Calculations!$A$3:$A$53,$B932)</f>
        <v>1.1173746105074696E-4</v>
      </c>
      <c r="J932" s="107">
        <f>J206/SUMIFS(J$3:J$722,$B$3:$B$722,$B932)*SUMIFS(Calculations!$E$3:$E$53,Calculations!$A$3:$A$53,$B932)</f>
        <v>1.0985971547284685E-4</v>
      </c>
      <c r="K932" s="107">
        <f>K206/SUMIFS(K$3:K$722,$B$3:$B$722,$B932)*SUMIFS(Calculations!$E$3:$E$53,Calculations!$A$3:$A$53,$B932)</f>
        <v>8.0372802812154302E-5</v>
      </c>
      <c r="L932" s="107">
        <f>L206/SUMIFS(L$3:L$722,$B$3:$B$722,$B932)*SUMIFS(Calculations!$E$3:$E$53,Calculations!$A$3:$A$53,$B932)</f>
        <v>5.4283034613984552E-5</v>
      </c>
      <c r="M932" s="107">
        <f>M206/SUMIFS(M$3:M$722,$B$3:$B$722,$B932)*SUMIFS(Calculations!$E$3:$E$53,Calculations!$A$3:$A$53,$B932)</f>
        <v>5.292254704211692E-5</v>
      </c>
      <c r="N932" s="107">
        <f>N206/SUMIFS(N$3:N$722,$B$3:$B$722,$B932)*SUMIFS(Calculations!$E$3:$E$53,Calculations!$A$3:$A$53,$B932)</f>
        <v>5.162581654388342E-5</v>
      </c>
      <c r="O932" s="107">
        <f>O206/SUMIFS(O$3:O$722,$B$3:$B$722,$B932)*SUMIFS(Calculations!$E$3:$E$53,Calculations!$A$3:$A$53,$B932)</f>
        <v>5.1365830399378499E-5</v>
      </c>
      <c r="P932" s="107">
        <f>P206/SUMIFS(P$3:P$722,$B$3:$B$722,$B932)*SUMIFS(Calculations!$E$3:$E$53,Calculations!$A$3:$A$53,$B932)</f>
        <v>5.1108449699593813E-5</v>
      </c>
      <c r="Q932" s="107">
        <f>Q206/SUMIFS(Q$3:Q$722,$B$3:$B$722,$B932)*SUMIFS(Calculations!$E$3:$E$53,Calculations!$A$3:$A$53,$B932)</f>
        <v>5.1027085516025398E-5</v>
      </c>
      <c r="R932" s="107">
        <f>R206/SUMIFS(R$3:R$722,$B$3:$B$722,$B932)*SUMIFS(Calculations!$E$3:$E$53,Calculations!$A$3:$A$53,$B932)</f>
        <v>5.0945932551775446E-5</v>
      </c>
    </row>
    <row r="933" spans="2:18" ht="15.75" customHeight="1">
      <c r="B933" s="107" t="s">
        <v>551</v>
      </c>
      <c r="C933" s="107" t="s">
        <v>449</v>
      </c>
      <c r="D933" s="107" t="s">
        <v>647</v>
      </c>
      <c r="E933" s="107" t="str">
        <f t="shared" si="303"/>
        <v>nuclear</v>
      </c>
      <c r="F933" s="107">
        <f>F207/SUMIFS(F$3:F$722,$B$3:$B$722,$B933)*SUMIFS(Calculations!$E$3:$E$53,Calculations!$A$3:$A$53,$B933)</f>
        <v>1.1264733690526135E-2</v>
      </c>
      <c r="G933" s="107">
        <f>G207/SUMIFS(G$3:G$722,$B$3:$B$722,$B933)*SUMIFS(Calculations!$E$3:$E$53,Calculations!$A$3:$A$53,$B933)</f>
        <v>1.1333807507749928E-2</v>
      </c>
      <c r="H933" s="107">
        <f>H207/SUMIFS(H$3:H$722,$B$3:$B$722,$B933)*SUMIFS(Calculations!$E$3:$E$53,Calculations!$A$3:$A$53,$B933)</f>
        <v>1.1403733653872572E-2</v>
      </c>
      <c r="I933" s="107">
        <f>I207/SUMIFS(I$3:I$722,$B$3:$B$722,$B933)*SUMIFS(Calculations!$E$3:$E$53,Calculations!$A$3:$A$53,$B933)</f>
        <v>1.1290747575508148E-2</v>
      </c>
      <c r="J933" s="107">
        <f>J207/SUMIFS(J$3:J$722,$B$3:$B$722,$B933)*SUMIFS(Calculations!$E$3:$E$53,Calculations!$A$3:$A$53,$B933)</f>
        <v>1.117997842248375E-2</v>
      </c>
      <c r="K933" s="107">
        <f>K207/SUMIFS(K$3:K$722,$B$3:$B$722,$B933)*SUMIFS(Calculations!$E$3:$E$53,Calculations!$A$3:$A$53,$B933)</f>
        <v>1.0496598249322354E-2</v>
      </c>
      <c r="L933" s="107">
        <f>L207/SUMIFS(L$3:L$722,$B$3:$B$722,$B933)*SUMIFS(Calculations!$E$3:$E$53,Calculations!$A$3:$A$53,$B933)</f>
        <v>9.8919493152624278E-3</v>
      </c>
      <c r="M933" s="107">
        <f>M207/SUMIFS(M$3:M$722,$B$3:$B$722,$B933)*SUMIFS(Calculations!$E$3:$E$53,Calculations!$A$3:$A$53,$B933)</f>
        <v>9.6546026902433659E-3</v>
      </c>
      <c r="N933" s="107">
        <f>N207/SUMIFS(N$3:N$722,$B$3:$B$722,$B933)*SUMIFS(Calculations!$E$3:$E$53,Calculations!$A$3:$A$53,$B933)</f>
        <v>9.4283789351137948E-3</v>
      </c>
      <c r="O933" s="107">
        <f>O207/SUMIFS(O$3:O$722,$B$3:$B$722,$B933)*SUMIFS(Calculations!$E$3:$E$53,Calculations!$A$3:$A$53,$B933)</f>
        <v>9.3808978868249408E-3</v>
      </c>
      <c r="P933" s="107">
        <f>P207/SUMIFS(P$3:P$722,$B$3:$B$722,$B933)*SUMIFS(Calculations!$E$3:$E$53,Calculations!$A$3:$A$53,$B933)</f>
        <v>9.33389266868777E-3</v>
      </c>
      <c r="Q933" s="107">
        <f>Q207/SUMIFS(Q$3:Q$722,$B$3:$B$722,$B933)*SUMIFS(Calculations!$E$3:$E$53,Calculations!$A$3:$A$53,$B933)</f>
        <v>9.3217616506726109E-3</v>
      </c>
      <c r="R933" s="107">
        <f>R207/SUMIFS(R$3:R$722,$B$3:$B$722,$B933)*SUMIFS(Calculations!$E$3:$E$53,Calculations!$A$3:$A$53,$B933)</f>
        <v>9.3096621244668082E-3</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4.7917078862682486E-5</v>
      </c>
      <c r="G935" s="107">
        <f>G209/SUMIFS(G$3:G$722,$B$3:$B$722,$B935)*SUMIFS(Calculations!$E$3:$E$53,Calculations!$A$3:$A$53,$B935)</f>
        <v>4.8210899883062456E-5</v>
      </c>
      <c r="H935" s="107">
        <f>H209/SUMIFS(H$3:H$722,$B$3:$B$722,$B935)*SUMIFS(Calculations!$E$3:$E$53,Calculations!$A$3:$A$53,$B935)</f>
        <v>4.8508346476153246E-5</v>
      </c>
      <c r="I935" s="107">
        <f>I209/SUMIFS(I$3:I$722,$B$3:$B$722,$B935)*SUMIFS(Calculations!$E$3:$E$53,Calculations!$A$3:$A$53,$B935)</f>
        <v>4.8027734774526738E-5</v>
      </c>
      <c r="J935" s="107">
        <f>J209/SUMIFS(J$3:J$722,$B$3:$B$722,$B935)*SUMIFS(Calculations!$E$3:$E$53,Calculations!$A$3:$A$53,$B935)</f>
        <v>4.7556553263552664E-5</v>
      </c>
      <c r="K935" s="107">
        <f>K209/SUMIFS(K$3:K$722,$B$3:$B$722,$B935)*SUMIFS(Calculations!$E$3:$E$53,Calculations!$A$3:$A$53,$B935)</f>
        <v>4.4649641964077565E-5</v>
      </c>
      <c r="L935" s="107">
        <f>L209/SUMIFS(L$3:L$722,$B$3:$B$722,$B935)*SUMIFS(Calculations!$E$3:$E$53,Calculations!$A$3:$A$53,$B935)</f>
        <v>4.2077631701468943E-5</v>
      </c>
      <c r="M935" s="107">
        <f>M209/SUMIFS(M$3:M$722,$B$3:$B$722,$B935)*SUMIFS(Calculations!$E$3:$E$53,Calculations!$A$3:$A$53,$B935)</f>
        <v>4.1068024438547601E-5</v>
      </c>
      <c r="N935" s="107">
        <f>N209/SUMIFS(N$3:N$722,$B$3:$B$722,$B935)*SUMIFS(Calculations!$E$3:$E$53,Calculations!$A$3:$A$53,$B935)</f>
        <v>4.0105730804897612E-5</v>
      </c>
      <c r="O935" s="107">
        <f>O209/SUMIFS(O$3:O$722,$B$3:$B$722,$B935)*SUMIFS(Calculations!$E$3:$E$53,Calculations!$A$3:$A$53,$B935)</f>
        <v>3.9903759484683152E-5</v>
      </c>
      <c r="P935" s="107">
        <f>P209/SUMIFS(P$3:P$722,$B$3:$B$722,$B935)*SUMIFS(Calculations!$E$3:$E$53,Calculations!$A$3:$A$53,$B935)</f>
        <v>3.9703812215061432E-5</v>
      </c>
      <c r="Q935" s="107">
        <f>Q209/SUMIFS(Q$3:Q$722,$B$3:$B$722,$B935)*SUMIFS(Calculations!$E$3:$E$53,Calculations!$A$3:$A$53,$B935)</f>
        <v>3.9652210200944954E-5</v>
      </c>
      <c r="R935" s="107">
        <f>R209/SUMIFS(R$3:R$722,$B$3:$B$722,$B935)*SUMIFS(Calculations!$E$3:$E$53,Calculations!$A$3:$A$53,$B935)</f>
        <v>3.9600742144323948E-5</v>
      </c>
    </row>
    <row r="936" spans="2:18" ht="15.75" customHeight="1">
      <c r="B936" s="107" t="s">
        <v>551</v>
      </c>
      <c r="C936" s="107" t="s">
        <v>449</v>
      </c>
      <c r="D936" s="107" t="s">
        <v>650</v>
      </c>
      <c r="E936" s="107" t="str">
        <f t="shared" si="303"/>
        <v>solar PV</v>
      </c>
      <c r="F936" s="107">
        <f>F210/SUMIFS(F$3:F$722,$B$3:$B$722,$B936)*SUMIFS(Calculations!$E$3:$E$53,Calculations!$A$3:$A$53,$B936)</f>
        <v>9.4544896380280733E-5</v>
      </c>
      <c r="G936" s="107">
        <f>G210/SUMIFS(G$3:G$722,$B$3:$B$722,$B936)*SUMIFS(Calculations!$E$3:$E$53,Calculations!$A$3:$A$53,$B936)</f>
        <v>1.0338655733975962E-4</v>
      </c>
      <c r="H936" s="107">
        <f>H210/SUMIFS(H$3:H$722,$B$3:$B$722,$B936)*SUMIFS(Calculations!$E$3:$E$53,Calculations!$A$3:$A$53,$B936)</f>
        <v>1.1233731901862104E-4</v>
      </c>
      <c r="I936" s="107">
        <f>I210/SUMIFS(I$3:I$722,$B$3:$B$722,$B936)*SUMIFS(Calculations!$E$3:$E$53,Calculations!$A$3:$A$53,$B936)</f>
        <v>1.1841646399371866E-4</v>
      </c>
      <c r="J936" s="107">
        <f>J210/SUMIFS(J$3:J$722,$B$3:$B$722,$B936)*SUMIFS(Calculations!$E$3:$E$53,Calculations!$A$3:$A$53,$B936)</f>
        <v>1.2437632869344024E-4</v>
      </c>
      <c r="K936" s="107">
        <f>K210/SUMIFS(K$3:K$722,$B$3:$B$722,$B936)*SUMIFS(Calculations!$E$3:$E$53,Calculations!$A$3:$A$53,$B936)</f>
        <v>1.2463188213987058E-4</v>
      </c>
      <c r="L936" s="107">
        <f>L210/SUMIFS(L$3:L$722,$B$3:$B$722,$B936)*SUMIFS(Calculations!$E$3:$E$53,Calculations!$A$3:$A$53,$B936)</f>
        <v>1.2485799364419568E-4</v>
      </c>
      <c r="M936" s="107">
        <f>M210/SUMIFS(M$3:M$722,$B$3:$B$722,$B936)*SUMIFS(Calculations!$E$3:$E$53,Calculations!$A$3:$A$53,$B936)</f>
        <v>1.3244089157962786E-4</v>
      </c>
      <c r="N936" s="107">
        <f>N210/SUMIFS(N$3:N$722,$B$3:$B$722,$B936)*SUMIFS(Calculations!$E$3:$E$53,Calculations!$A$3:$A$53,$B936)</f>
        <v>1.3966842913395368E-4</v>
      </c>
      <c r="O936" s="107">
        <f>O210/SUMIFS(O$3:O$722,$B$3:$B$722,$B936)*SUMIFS(Calculations!$E$3:$E$53,Calculations!$A$3:$A$53,$B936)</f>
        <v>1.5236398059037689E-4</v>
      </c>
      <c r="P936" s="107">
        <f>P210/SUMIFS(P$3:P$722,$B$3:$B$722,$B936)*SUMIFS(Calculations!$E$3:$E$53,Calculations!$A$3:$A$53,$B936)</f>
        <v>1.6493230389171728E-4</v>
      </c>
      <c r="Q936" s="107">
        <f>Q210/SUMIFS(Q$3:Q$722,$B$3:$B$722,$B936)*SUMIFS(Calculations!$E$3:$E$53,Calculations!$A$3:$A$53,$B936)</f>
        <v>1.8185445957275684E-4</v>
      </c>
      <c r="R936" s="107">
        <f>R210/SUMIFS(R$3:R$722,$B$3:$B$722,$B936)*SUMIFS(Calculations!$E$3:$E$53,Calculations!$A$3:$A$53,$B936)</f>
        <v>1.9873268577484294E-4</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1.2269330231255338E-5</v>
      </c>
      <c r="G938" s="107">
        <f>G212/SUMIFS(G$3:G$722,$B$3:$B$722,$B938)*SUMIFS(Calculations!$E$3:$E$53,Calculations!$A$3:$A$53,$B938)</f>
        <v>1.2344564098041272E-5</v>
      </c>
      <c r="H938" s="107">
        <f>H212/SUMIFS(H$3:H$722,$B$3:$B$722,$B938)*SUMIFS(Calculations!$E$3:$E$53,Calculations!$A$3:$A$53,$B938)</f>
        <v>1.2420726304991559E-5</v>
      </c>
      <c r="I938" s="107">
        <f>I212/SUMIFS(I$3:I$722,$B$3:$B$722,$B938)*SUMIFS(Calculations!$E$3:$E$53,Calculations!$A$3:$A$53,$B938)</f>
        <v>1.2297664052028271E-5</v>
      </c>
      <c r="J938" s="107">
        <f>J212/SUMIFS(J$3:J$722,$B$3:$B$722,$B938)*SUMIFS(Calculations!$E$3:$E$53,Calculations!$A$3:$A$53,$B938)</f>
        <v>1.2177016431300602E-5</v>
      </c>
      <c r="K938" s="107">
        <f>K212/SUMIFS(K$3:K$722,$B$3:$B$722,$B938)*SUMIFS(Calculations!$E$3:$E$53,Calculations!$A$3:$A$53,$B938)</f>
        <v>4.4907471692088603E-3</v>
      </c>
      <c r="L938" s="107">
        <f>L212/SUMIFS(L$3:L$722,$B$3:$B$722,$B938)*SUMIFS(Calculations!$E$3:$E$53,Calculations!$A$3:$A$53,$B938)</f>
        <v>8.4533477469549353E-3</v>
      </c>
      <c r="M938" s="107">
        <f>M212/SUMIFS(M$3:M$722,$B$3:$B$722,$B938)*SUMIFS(Calculations!$E$3:$E$53,Calculations!$A$3:$A$53,$B938)</f>
        <v>1.0122790525906224E-2</v>
      </c>
      <c r="N938" s="107">
        <f>N212/SUMIFS(N$3:N$722,$B$3:$B$722,$B938)*SUMIFS(Calculations!$E$3:$E$53,Calculations!$A$3:$A$53,$B938)</f>
        <v>1.1713997539690301E-2</v>
      </c>
      <c r="O938" s="107">
        <f>O212/SUMIFS(O$3:O$722,$B$3:$B$722,$B938)*SUMIFS(Calculations!$E$3:$E$53,Calculations!$A$3:$A$53,$B938)</f>
        <v>1.2083701631623728E-2</v>
      </c>
      <c r="P938" s="107">
        <f>P212/SUMIFS(P$3:P$722,$B$3:$B$722,$B938)*SUMIFS(Calculations!$E$3:$E$53,Calculations!$A$3:$A$53,$B938)</f>
        <v>1.2449700743139034E-2</v>
      </c>
      <c r="Q938" s="107">
        <f>Q212/SUMIFS(Q$3:Q$722,$B$3:$B$722,$B938)*SUMIFS(Calculations!$E$3:$E$53,Calculations!$A$3:$A$53,$B938)</f>
        <v>1.2744096334042105E-2</v>
      </c>
      <c r="R938" s="107">
        <f>R212/SUMIFS(R$3:R$722,$B$3:$B$722,$B938)*SUMIFS(Calculations!$E$3:$E$53,Calculations!$A$3:$A$53,$B938)</f>
        <v>1.3037727681597082E-2</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8.1730915532343393E-2</v>
      </c>
      <c r="G1165" s="107">
        <f>G439/SUMIFS(G$3:G$722,$B$3:$B$722,$B1165)*SUMIFS(Calculations!$E$3:$E$53,Calculations!$A$3:$A$53,$B1165)</f>
        <v>8.0563915263834524E-2</v>
      </c>
      <c r="H1165" s="107">
        <f>H439/SUMIFS(H$3:H$722,$B$3:$B$722,$B1165)*SUMIFS(Calculations!$E$3:$E$53,Calculations!$A$3:$A$53,$B1165)</f>
        <v>7.9429772024686235E-2</v>
      </c>
      <c r="I1165" s="107">
        <f>I439/SUMIFS(I$3:I$722,$B$3:$B$722,$B1165)*SUMIFS(Calculations!$E$3:$E$53,Calculations!$A$3:$A$53,$B1165)</f>
        <v>7.9682755830588356E-2</v>
      </c>
      <c r="J1165" s="107">
        <f>J439/SUMIFS(J$3:J$722,$B$3:$B$722,$B1165)*SUMIFS(Calculations!$E$3:$E$53,Calculations!$A$3:$A$53,$B1165)</f>
        <v>7.9937356292267697E-2</v>
      </c>
      <c r="K1165" s="107">
        <f>K439/SUMIFS(K$3:K$722,$B$3:$B$722,$B1165)*SUMIFS(Calculations!$E$3:$E$53,Calculations!$A$3:$A$53,$B1165)</f>
        <v>8.1771886962463153E-2</v>
      </c>
      <c r="L1165" s="107">
        <f>L439/SUMIFS(L$3:L$722,$B$3:$B$722,$B1165)*SUMIFS(Calculations!$E$3:$E$53,Calculations!$A$3:$A$53,$B1165)</f>
        <v>8.369259896484682E-2</v>
      </c>
      <c r="M1165" s="107">
        <f>M439/SUMIFS(M$3:M$722,$B$3:$B$722,$B1165)*SUMIFS(Calculations!$E$3:$E$53,Calculations!$A$3:$A$53,$B1165)</f>
        <v>8.0222932807134426E-2</v>
      </c>
      <c r="N1165" s="107">
        <f>N439/SUMIFS(N$3:N$722,$B$3:$B$722,$B1165)*SUMIFS(Calculations!$E$3:$E$53,Calculations!$A$3:$A$53,$B1165)</f>
        <v>7.7029500481322732E-2</v>
      </c>
      <c r="O1165" s="107">
        <f>O439/SUMIFS(O$3:O$722,$B$3:$B$722,$B1165)*SUMIFS(Calculations!$E$3:$E$53,Calculations!$A$3:$A$53,$B1165)</f>
        <v>7.3225114390908119E-2</v>
      </c>
      <c r="P1165" s="107">
        <f>P439/SUMIFS(P$3:P$722,$B$3:$B$722,$B1165)*SUMIFS(Calculations!$E$3:$E$53,Calculations!$A$3:$A$53,$B1165)</f>
        <v>6.9778829441952211E-2</v>
      </c>
      <c r="Q1165" s="107">
        <f>Q439/SUMIFS(Q$3:Q$722,$B$3:$B$722,$B1165)*SUMIFS(Calculations!$E$3:$E$53,Calculations!$A$3:$A$53,$B1165)</f>
        <v>6.9607614908526877E-2</v>
      </c>
      <c r="R1165" s="107">
        <f>R439/SUMIFS(R$3:R$722,$B$3:$B$722,$B1165)*SUMIFS(Calculations!$E$3:$E$53,Calculations!$A$3:$A$53,$B1165)</f>
        <v>6.9437238528011522E-2</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7.9000062701247667E-4</v>
      </c>
      <c r="G1168" s="107">
        <f>G442/SUMIFS(G$3:G$722,$B$3:$B$722,$B1168)*SUMIFS(Calculations!$E$3:$E$53,Calculations!$A$3:$A$53,$B1168)</f>
        <v>7.7872055095018304E-4</v>
      </c>
      <c r="H1168" s="107">
        <f>H442/SUMIFS(H$3:H$722,$B$3:$B$722,$B1168)*SUMIFS(Calculations!$E$3:$E$53,Calculations!$A$3:$A$53,$B1168)</f>
        <v>7.6775806675172134E-4</v>
      </c>
      <c r="I1168" s="107">
        <f>I442/SUMIFS(I$3:I$722,$B$3:$B$722,$B1168)*SUMIFS(Calculations!$E$3:$E$53,Calculations!$A$3:$A$53,$B1168)</f>
        <v>7.702033760203736E-4</v>
      </c>
      <c r="J1168" s="107">
        <f>J442/SUMIFS(J$3:J$722,$B$3:$B$722,$B1168)*SUMIFS(Calculations!$E$3:$E$53,Calculations!$A$3:$A$53,$B1168)</f>
        <v>7.7266431167800421E-4</v>
      </c>
      <c r="K1168" s="107">
        <f>K442/SUMIFS(K$3:K$722,$B$3:$B$722,$B1168)*SUMIFS(Calculations!$E$3:$E$53,Calculations!$A$3:$A$53,$B1168)</f>
        <v>7.9039665164126467E-4</v>
      </c>
      <c r="L1168" s="107">
        <f>L442/SUMIFS(L$3:L$722,$B$3:$B$722,$B1168)*SUMIFS(Calculations!$E$3:$E$53,Calculations!$A$3:$A$53,$B1168)</f>
        <v>8.0896200939249436E-4</v>
      </c>
      <c r="M1168" s="107">
        <f>M442/SUMIFS(M$3:M$722,$B$3:$B$722,$B1168)*SUMIFS(Calculations!$E$3:$E$53,Calculations!$A$3:$A$53,$B1168)</f>
        <v>7.7542465792318331E-4</v>
      </c>
      <c r="N1168" s="107">
        <f>N442/SUMIFS(N$3:N$722,$B$3:$B$722,$B1168)*SUMIFS(Calculations!$E$3:$E$53,Calculations!$A$3:$A$53,$B1168)</f>
        <v>7.4455734751461709E-4</v>
      </c>
      <c r="O1168" s="107">
        <f>O442/SUMIFS(O$3:O$722,$B$3:$B$722,$B1168)*SUMIFS(Calculations!$E$3:$E$53,Calculations!$A$3:$A$53,$B1168)</f>
        <v>7.0778463577819066E-4</v>
      </c>
      <c r="P1168" s="107">
        <f>P442/SUMIFS(P$3:P$722,$B$3:$B$722,$B1168)*SUMIFS(Calculations!$E$3:$E$53,Calculations!$A$3:$A$53,$B1168)</f>
        <v>6.7447328409681333E-4</v>
      </c>
      <c r="Q1168" s="107">
        <f>Q442/SUMIFS(Q$3:Q$722,$B$3:$B$722,$B1168)*SUMIFS(Calculations!$E$3:$E$53,Calculations!$A$3:$A$53,$B1168)</f>
        <v>6.7281834620851655E-4</v>
      </c>
      <c r="R1168" s="107">
        <f>R442/SUMIFS(R$3:R$722,$B$3:$B$722,$B1168)*SUMIFS(Calculations!$E$3:$E$53,Calculations!$A$3:$A$53,$B1168)</f>
        <v>6.7117150979956934E-4</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2.574609355611723E-2</v>
      </c>
      <c r="G1170" s="107">
        <f>G444/SUMIFS(G$3:G$722,$B$3:$B$722,$B1170)*SUMIFS(Calculations!$E$3:$E$53,Calculations!$A$3:$A$53,$B1170)</f>
        <v>2.7164120461357803E-2</v>
      </c>
      <c r="H1170" s="107">
        <f>H444/SUMIFS(H$3:H$722,$B$3:$B$722,$B1170)*SUMIFS(Calculations!$E$3:$E$53,Calculations!$A$3:$A$53,$B1170)</f>
        <v>2.85422226528542E-2</v>
      </c>
      <c r="I1170" s="107">
        <f>I444/SUMIFS(I$3:I$722,$B$3:$B$722,$B1170)*SUMIFS(Calculations!$E$3:$E$53,Calculations!$A$3:$A$53,$B1170)</f>
        <v>3.0143736072114083E-2</v>
      </c>
      <c r="J1170" s="107">
        <f>J444/SUMIFS(J$3:J$722,$B$3:$B$722,$B1170)*SUMIFS(Calculations!$E$3:$E$53,Calculations!$A$3:$A$53,$B1170)</f>
        <v>3.1755483727167612E-2</v>
      </c>
      <c r="K1170" s="107">
        <f>K444/SUMIFS(K$3:K$722,$B$3:$B$722,$B1170)*SUMIFS(Calculations!$E$3:$E$53,Calculations!$A$3:$A$53,$B1170)</f>
        <v>3.2244970008861368E-2</v>
      </c>
      <c r="L1170" s="107">
        <f>L444/SUMIFS(L$3:L$722,$B$3:$B$722,$B1170)*SUMIFS(Calculations!$E$3:$E$53,Calculations!$A$3:$A$53,$B1170)</f>
        <v>3.2757451043670761E-2</v>
      </c>
      <c r="M1170" s="107">
        <f>M444/SUMIFS(M$3:M$722,$B$3:$B$722,$B1170)*SUMIFS(Calculations!$E$3:$E$53,Calculations!$A$3:$A$53,$B1170)</f>
        <v>3.6689761060139811E-2</v>
      </c>
      <c r="N1170" s="107">
        <f>N444/SUMIFS(N$3:N$722,$B$3:$B$722,$B1170)*SUMIFS(Calculations!$E$3:$E$53,Calculations!$A$3:$A$53,$B1170)</f>
        <v>4.030900433914876E-2</v>
      </c>
      <c r="O1170" s="107">
        <f>O444/SUMIFS(O$3:O$722,$B$3:$B$722,$B1170)*SUMIFS(Calculations!$E$3:$E$53,Calculations!$A$3:$A$53,$B1170)</f>
        <v>4.5793224471815039E-2</v>
      </c>
      <c r="P1170" s="107">
        <f>P444/SUMIFS(P$3:P$722,$B$3:$B$722,$B1170)*SUMIFS(Calculations!$E$3:$E$53,Calculations!$A$3:$A$53,$B1170)</f>
        <v>5.0761223210846598E-2</v>
      </c>
      <c r="Q1170" s="107">
        <f>Q444/SUMIFS(Q$3:Q$722,$B$3:$B$722,$B1170)*SUMIFS(Calculations!$E$3:$E$53,Calculations!$A$3:$A$53,$B1170)</f>
        <v>5.0737818936340891E-2</v>
      </c>
      <c r="R1170" s="107">
        <f>R444/SUMIFS(R$3:R$722,$B$3:$B$722,$B1170)*SUMIFS(Calculations!$E$3:$E$53,Calculations!$A$3:$A$53,$B1170)</f>
        <v>5.0714529233655645E-2</v>
      </c>
    </row>
    <row r="1171" spans="2:18" ht="15.75" customHeight="1">
      <c r="B1171" s="107" t="s">
        <v>566</v>
      </c>
      <c r="C1171" s="107" t="s">
        <v>449</v>
      </c>
      <c r="D1171" s="107" t="s">
        <v>645</v>
      </c>
      <c r="E1171" s="107" t="str">
        <f t="shared" si="306"/>
        <v>natural gas nonpeaker</v>
      </c>
      <c r="F1171" s="107">
        <f>F445/SUMIFS(F$3:F$722,$B$3:$B$722,$B1171)*SUMIFS(Calculations!$E$3:$E$53,Calculations!$A$3:$A$53,$B1171)</f>
        <v>3.430968060310919E-2</v>
      </c>
      <c r="G1171" s="107">
        <f>G445/SUMIFS(G$3:G$722,$B$3:$B$722,$B1171)*SUMIFS(Calculations!$E$3:$E$53,Calculations!$A$3:$A$53,$B1171)</f>
        <v>3.3862155321007462E-2</v>
      </c>
      <c r="H1171" s="107">
        <f>H445/SUMIFS(H$3:H$722,$B$3:$B$722,$B1171)*SUMIFS(Calculations!$E$3:$E$53,Calculations!$A$3:$A$53,$B1171)</f>
        <v>3.3427230165684108E-2</v>
      </c>
      <c r="I1171" s="107">
        <f>I445/SUMIFS(I$3:I$722,$B$3:$B$722,$B1171)*SUMIFS(Calculations!$E$3:$E$53,Calculations!$A$3:$A$53,$B1171)</f>
        <v>3.1216282175784659E-2</v>
      </c>
      <c r="J1171" s="107">
        <f>J445/SUMIFS(J$3:J$722,$B$3:$B$722,$B1171)*SUMIFS(Calculations!$E$3:$E$53,Calculations!$A$3:$A$53,$B1171)</f>
        <v>2.8991205448164976E-2</v>
      </c>
      <c r="K1171" s="107">
        <f>K445/SUMIFS(K$3:K$722,$B$3:$B$722,$B1171)*SUMIFS(Calculations!$E$3:$E$53,Calculations!$A$3:$A$53,$B1171)</f>
        <v>2.1948112332428067E-2</v>
      </c>
      <c r="L1171" s="107">
        <f>L445/SUMIFS(L$3:L$722,$B$3:$B$722,$B1171)*SUMIFS(Calculations!$E$3:$E$53,Calculations!$A$3:$A$53,$B1171)</f>
        <v>1.457415358587816E-2</v>
      </c>
      <c r="M1171" s="107">
        <f>M445/SUMIFS(M$3:M$722,$B$3:$B$722,$B1171)*SUMIFS(Calculations!$E$3:$E$53,Calculations!$A$3:$A$53,$B1171)</f>
        <v>1.1632647612942762E-2</v>
      </c>
      <c r="N1171" s="107">
        <f>N445/SUMIFS(N$3:N$722,$B$3:$B$722,$B1171)*SUMIFS(Calculations!$E$3:$E$53,Calculations!$A$3:$A$53,$B1171)</f>
        <v>8.9253265527709808E-3</v>
      </c>
      <c r="O1171" s="107">
        <f>O445/SUMIFS(O$3:O$722,$B$3:$B$722,$B1171)*SUMIFS(Calculations!$E$3:$E$53,Calculations!$A$3:$A$53,$B1171)</f>
        <v>8.0750381738186692E-3</v>
      </c>
      <c r="P1171" s="107">
        <f>P445/SUMIFS(P$3:P$722,$B$3:$B$722,$B1171)*SUMIFS(Calculations!$E$3:$E$53,Calculations!$A$3:$A$53,$B1171)</f>
        <v>7.3047861612696137E-3</v>
      </c>
      <c r="Q1171" s="107">
        <f>Q445/SUMIFS(Q$3:Q$722,$B$3:$B$722,$B1171)*SUMIFS(Calculations!$E$3:$E$53,Calculations!$A$3:$A$53,$B1171)</f>
        <v>7.2010728428226582E-3</v>
      </c>
      <c r="R1171" s="107">
        <f>R445/SUMIFS(R$3:R$722,$B$3:$B$722,$B1171)*SUMIFS(Calculations!$E$3:$E$53,Calculations!$A$3:$A$53,$B1171)</f>
        <v>7.0978672360630353E-3</v>
      </c>
    </row>
    <row r="1172" spans="2:18" ht="15.75" customHeight="1">
      <c r="B1172" s="107" t="s">
        <v>566</v>
      </c>
      <c r="C1172" s="107" t="s">
        <v>449</v>
      </c>
      <c r="D1172" s="107" t="s">
        <v>646</v>
      </c>
      <c r="E1172" s="107" t="str">
        <f t="shared" si="306"/>
        <v>natural gas peaker</v>
      </c>
      <c r="F1172" s="107">
        <f>F446/SUMIFS(F$3:F$722,$B$3:$B$722,$B1172)*SUMIFS(Calculations!$E$3:$E$53,Calculations!$A$3:$A$53,$B1172)</f>
        <v>7.6812269591751479E-5</v>
      </c>
      <c r="G1172" s="107">
        <f>G446/SUMIFS(G$3:G$722,$B$3:$B$722,$B1172)*SUMIFS(Calculations!$E$3:$E$53,Calculations!$A$3:$A$53,$B1172)</f>
        <v>7.6181352499949051E-5</v>
      </c>
      <c r="H1172" s="107">
        <f>H446/SUMIFS(H$3:H$722,$B$3:$B$722,$B1172)*SUMIFS(Calculations!$E$3:$E$53,Calculations!$A$3:$A$53,$B1172)</f>
        <v>7.5568198952825086E-5</v>
      </c>
      <c r="I1172" s="107">
        <f>I446/SUMIFS(I$3:I$722,$B$3:$B$722,$B1172)*SUMIFS(Calculations!$E$3:$E$53,Calculations!$A$3:$A$53,$B1172)</f>
        <v>7.4687935084049158E-5</v>
      </c>
      <c r="J1172" s="107">
        <f>J446/SUMIFS(J$3:J$722,$B$3:$B$722,$B1172)*SUMIFS(Calculations!$E$3:$E$53,Calculations!$A$3:$A$53,$B1172)</f>
        <v>7.3802046018577779E-5</v>
      </c>
      <c r="K1172" s="107">
        <f>K446/SUMIFS(K$3:K$722,$B$3:$B$722,$B1172)*SUMIFS(Calculations!$E$3:$E$53,Calculations!$A$3:$A$53,$B1172)</f>
        <v>6.3469476409289241E-5</v>
      </c>
      <c r="L1172" s="107">
        <f>L446/SUMIFS(L$3:L$722,$B$3:$B$722,$B1172)*SUMIFS(Calculations!$E$3:$E$53,Calculations!$A$3:$A$53,$B1172)</f>
        <v>5.2651510383182374E-5</v>
      </c>
      <c r="M1172" s="107">
        <f>M446/SUMIFS(M$3:M$722,$B$3:$B$722,$B1172)*SUMIFS(Calculations!$E$3:$E$53,Calculations!$A$3:$A$53,$B1172)</f>
        <v>4.5605228208410002E-5</v>
      </c>
      <c r="N1172" s="107">
        <f>N446/SUMIFS(N$3:N$722,$B$3:$B$722,$B1172)*SUMIFS(Calculations!$E$3:$E$53,Calculations!$A$3:$A$53,$B1172)</f>
        <v>3.9119928398313992E-5</v>
      </c>
      <c r="O1172" s="107">
        <f>O446/SUMIFS(O$3:O$722,$B$3:$B$722,$B1172)*SUMIFS(Calculations!$E$3:$E$53,Calculations!$A$3:$A$53,$B1172)</f>
        <v>3.7187846396917039E-5</v>
      </c>
      <c r="P1172" s="107">
        <f>P446/SUMIFS(P$3:P$722,$B$3:$B$722,$B1172)*SUMIFS(Calculations!$E$3:$E$53,Calculations!$A$3:$A$53,$B1172)</f>
        <v>3.5437628368747023E-5</v>
      </c>
      <c r="Q1172" s="107">
        <f>Q446/SUMIFS(Q$3:Q$722,$B$3:$B$722,$B1172)*SUMIFS(Calculations!$E$3:$E$53,Calculations!$A$3:$A$53,$B1172)</f>
        <v>3.5350675964194252E-5</v>
      </c>
      <c r="R1172" s="107">
        <f>R446/SUMIFS(R$3:R$722,$B$3:$B$722,$B1172)*SUMIFS(Calculations!$E$3:$E$53,Calculations!$A$3:$A$53,$B1172)</f>
        <v>3.5264149221000051E-5</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6.132320078782637E-5</v>
      </c>
      <c r="G1175" s="107">
        <f>G449/SUMIFS(G$3:G$722,$B$3:$B$722,$B1175)*SUMIFS(Calculations!$E$3:$E$53,Calculations!$A$3:$A$53,$B1175)</f>
        <v>6.0447593420417195E-5</v>
      </c>
      <c r="H1175" s="107">
        <f>H449/SUMIFS(H$3:H$722,$B$3:$B$722,$B1175)*SUMIFS(Calculations!$E$3:$E$53,Calculations!$A$3:$A$53,$B1175)</f>
        <v>5.9596638881079825E-5</v>
      </c>
      <c r="I1175" s="107">
        <f>I449/SUMIFS(I$3:I$722,$B$3:$B$722,$B1175)*SUMIFS(Calculations!$E$3:$E$53,Calculations!$A$3:$A$53,$B1175)</f>
        <v>5.9786454162413176E-5</v>
      </c>
      <c r="J1175" s="107">
        <f>J449/SUMIFS(J$3:J$722,$B$3:$B$722,$B1175)*SUMIFS(Calculations!$E$3:$E$53,Calculations!$A$3:$A$53,$B1175)</f>
        <v>5.9977482430364698E-5</v>
      </c>
      <c r="K1175" s="107">
        <f>K449/SUMIFS(K$3:K$722,$B$3:$B$722,$B1175)*SUMIFS(Calculations!$E$3:$E$53,Calculations!$A$3:$A$53,$B1175)</f>
        <v>6.1353941899918812E-5</v>
      </c>
      <c r="L1175" s="107">
        <f>L449/SUMIFS(L$3:L$722,$B$3:$B$722,$B1175)*SUMIFS(Calculations!$E$3:$E$53,Calculations!$A$3:$A$53,$B1175)</f>
        <v>6.2795063744824019E-5</v>
      </c>
      <c r="M1175" s="107">
        <f>M449/SUMIFS(M$3:M$722,$B$3:$B$722,$B1175)*SUMIFS(Calculations!$E$3:$E$53,Calculations!$A$3:$A$53,$B1175)</f>
        <v>6.0191752218576348E-5</v>
      </c>
      <c r="N1175" s="107">
        <f>N449/SUMIFS(N$3:N$722,$B$3:$B$722,$B1175)*SUMIFS(Calculations!$E$3:$E$53,Calculations!$A$3:$A$53,$B1175)</f>
        <v>5.7795700608942915E-5</v>
      </c>
      <c r="O1175" s="107">
        <f>O449/SUMIFS(O$3:O$722,$B$3:$B$722,$B1175)*SUMIFS(Calculations!$E$3:$E$53,Calculations!$A$3:$A$53,$B1175)</f>
        <v>5.4941246690528337E-5</v>
      </c>
      <c r="P1175" s="107">
        <f>P449/SUMIFS(P$3:P$722,$B$3:$B$722,$B1175)*SUMIFS(Calculations!$E$3:$E$53,Calculations!$A$3:$A$53,$B1175)</f>
        <v>5.2355478226779082E-5</v>
      </c>
      <c r="Q1175" s="107">
        <f>Q449/SUMIFS(Q$3:Q$722,$B$3:$B$722,$B1175)*SUMIFS(Calculations!$E$3:$E$53,Calculations!$A$3:$A$53,$B1175)</f>
        <v>5.2227014925681215E-5</v>
      </c>
      <c r="R1175" s="107">
        <f>R449/SUMIFS(R$3:R$722,$B$3:$B$722,$B1175)*SUMIFS(Calculations!$E$3:$E$53,Calculations!$A$3:$A$53,$B1175)</f>
        <v>5.2099180495786554E-5</v>
      </c>
    </row>
    <row r="1176" spans="2:18" ht="15.75" customHeight="1">
      <c r="B1176" s="107" t="s">
        <v>566</v>
      </c>
      <c r="C1176" s="107" t="s">
        <v>449</v>
      </c>
      <c r="D1176" s="107" t="s">
        <v>650</v>
      </c>
      <c r="E1176" s="107" t="str">
        <f t="shared" si="306"/>
        <v>solar PV</v>
      </c>
      <c r="F1176" s="107">
        <f>F450/SUMIFS(F$3:F$722,$B$3:$B$722,$B1176)*SUMIFS(Calculations!$E$3:$E$53,Calculations!$A$3:$A$53,$B1176)</f>
        <v>1.098362930145856E-3</v>
      </c>
      <c r="G1176" s="107">
        <f>G450/SUMIFS(G$3:G$722,$B$3:$B$722,$B1176)*SUMIFS(Calculations!$E$3:$E$53,Calculations!$A$3:$A$53,$B1176)</f>
        <v>1.3941888072387075E-3</v>
      </c>
      <c r="H1176" s="107">
        <f>H450/SUMIFS(H$3:H$722,$B$3:$B$722,$B1176)*SUMIFS(Calculations!$E$3:$E$53,Calculations!$A$3:$A$53,$B1176)</f>
        <v>1.6816856720840473E-3</v>
      </c>
      <c r="I1176" s="107">
        <f>I450/SUMIFS(I$3:I$722,$B$3:$B$722,$B1176)*SUMIFS(Calculations!$E$3:$E$53,Calculations!$A$3:$A$53,$B1176)</f>
        <v>2.0150113285036957E-3</v>
      </c>
      <c r="J1176" s="107">
        <f>J450/SUMIFS(J$3:J$722,$B$3:$B$722,$B1176)*SUMIFS(Calculations!$E$3:$E$53,Calculations!$A$3:$A$53,$B1176)</f>
        <v>2.350467053471536E-3</v>
      </c>
      <c r="K1176" s="107">
        <f>K450/SUMIFS(K$3:K$722,$B$3:$B$722,$B1176)*SUMIFS(Calculations!$E$3:$E$53,Calculations!$A$3:$A$53,$B1176)</f>
        <v>2.7680716260054979E-3</v>
      </c>
      <c r="L1176" s="107">
        <f>L450/SUMIFS(L$3:L$722,$B$3:$B$722,$B1176)*SUMIFS(Calculations!$E$3:$E$53,Calculations!$A$3:$A$53,$B1176)</f>
        <v>3.2052941416862149E-3</v>
      </c>
      <c r="M1176" s="107">
        <f>M450/SUMIFS(M$3:M$722,$B$3:$B$722,$B1176)*SUMIFS(Calculations!$E$3:$E$53,Calculations!$A$3:$A$53,$B1176)</f>
        <v>3.5196563506323911E-3</v>
      </c>
      <c r="N1176" s="107">
        <f>N450/SUMIFS(N$3:N$722,$B$3:$B$722,$B1176)*SUMIFS(Calculations!$E$3:$E$53,Calculations!$A$3:$A$53,$B1176)</f>
        <v>3.808990942039933E-3</v>
      </c>
      <c r="O1176" s="107">
        <f>O450/SUMIFS(O$3:O$722,$B$3:$B$722,$B1176)*SUMIFS(Calculations!$E$3:$E$53,Calculations!$A$3:$A$53,$B1176)</f>
        <v>4.0907814022313792E-3</v>
      </c>
      <c r="P1176" s="107">
        <f>P450/SUMIFS(P$3:P$722,$B$3:$B$722,$B1176)*SUMIFS(Calculations!$E$3:$E$53,Calculations!$A$3:$A$53,$B1176)</f>
        <v>4.3460473501760345E-3</v>
      </c>
      <c r="Q1176" s="107">
        <f>Q450/SUMIFS(Q$3:Q$722,$B$3:$B$722,$B1176)*SUMIFS(Calculations!$E$3:$E$53,Calculations!$A$3:$A$53,$B1176)</f>
        <v>4.4505099335800736E-3</v>
      </c>
      <c r="R1176" s="107">
        <f>R450/SUMIFS(R$3:R$722,$B$3:$B$722,$B1176)*SUMIFS(Calculations!$E$3:$E$53,Calculations!$A$3:$A$53,$B1176)</f>
        <v>4.5544611373920076E-3</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6.8608114066813679E-3</v>
      </c>
      <c r="G1178" s="107">
        <f>G452/SUMIFS(G$3:G$722,$B$3:$B$722,$B1178)*SUMIFS(Calculations!$E$3:$E$53,Calculations!$A$3:$A$53,$B1178)</f>
        <v>6.7742707754800619E-3</v>
      </c>
      <c r="H1178" s="107">
        <f>H452/SUMIFS(H$3:H$722,$B$3:$B$722,$B1178)*SUMIFS(Calculations!$E$3:$E$53,Calculations!$A$3:$A$53,$B1178)</f>
        <v>6.6901667058948859E-3</v>
      </c>
      <c r="I1178" s="107">
        <f>I452/SUMIFS(I$3:I$722,$B$3:$B$722,$B1178)*SUMIFS(Calculations!$E$3:$E$53,Calculations!$A$3:$A$53,$B1178)</f>
        <v>6.7115369535314965E-3</v>
      </c>
      <c r="J1178" s="107">
        <f>J452/SUMIFS(J$3:J$722,$B$3:$B$722,$B1178)*SUMIFS(Calculations!$E$3:$E$53,Calculations!$A$3:$A$53,$B1178)</f>
        <v>6.7330437645903339E-3</v>
      </c>
      <c r="K1178" s="107">
        <f>K452/SUMIFS(K$3:K$722,$B$3:$B$722,$B1178)*SUMIFS(Calculations!$E$3:$E$53,Calculations!$A$3:$A$53,$B1178)</f>
        <v>1.1025739126080578E-2</v>
      </c>
      <c r="L1178" s="107">
        <f>L452/SUMIFS(L$3:L$722,$B$3:$B$722,$B1178)*SUMIFS(Calculations!$E$3:$E$53,Calculations!$A$3:$A$53,$B1178)</f>
        <v>1.5520093806186661E-2</v>
      </c>
      <c r="M1178" s="107">
        <f>M452/SUMIFS(M$3:M$722,$B$3:$B$722,$B1178)*SUMIFS(Calculations!$E$3:$E$53,Calculations!$A$3:$A$53,$B1178)</f>
        <v>1.7727780656589566E-2</v>
      </c>
      <c r="N1178" s="107">
        <f>N452/SUMIFS(N$3:N$722,$B$3:$B$722,$B1178)*SUMIFS(Calculations!$E$3:$E$53,Calculations!$A$3:$A$53,$B1178)</f>
        <v>1.9759704833984856E-2</v>
      </c>
      <c r="O1178" s="107">
        <f>O452/SUMIFS(O$3:O$722,$B$3:$B$722,$B1178)*SUMIFS(Calculations!$E$3:$E$53,Calculations!$A$3:$A$53,$B1178)</f>
        <v>1.8689927958150266E-2</v>
      </c>
      <c r="P1178" s="107">
        <f>P452/SUMIFS(P$3:P$722,$B$3:$B$722,$B1178)*SUMIFS(Calculations!$E$3:$E$53,Calculations!$A$3:$A$53,$B1178)</f>
        <v>1.7720847570852339E-2</v>
      </c>
      <c r="Q1178" s="107">
        <f>Q452/SUMIFS(Q$3:Q$722,$B$3:$B$722,$B1178)*SUMIFS(Calculations!$E$3:$E$53,Calculations!$A$3:$A$53,$B1178)</f>
        <v>1.791658746742027E-2</v>
      </c>
      <c r="R1178" s="107">
        <f>R452/SUMIFS(R$3:R$722,$B$3:$B$722,$B1178)*SUMIFS(Calculations!$E$3:$E$53,Calculations!$A$3:$A$53,$B1178)</f>
        <v>1.8111369151150601E-2</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572</v>
      </c>
      <c r="C1240" s="107" t="s">
        <v>449</v>
      </c>
      <c r="D1240" s="107" t="s">
        <v>640</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572</v>
      </c>
      <c r="C1246" s="107" t="s">
        <v>449</v>
      </c>
      <c r="D1246" s="107" t="s">
        <v>645</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572</v>
      </c>
      <c r="C1251" s="107" t="s">
        <v>449</v>
      </c>
      <c r="D1251" s="107" t="s">
        <v>650</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4.3445771479600806E-6</v>
      </c>
      <c r="H1344" s="107">
        <f>H618/SUMIFS(H$3:H$722,$B$3:$B$722,$B1344)*SUMIFS(Calculations!$E$3:$E$53,Calculations!$A$3:$A$53,$B1344)</f>
        <v>8.7635807924988965E-6</v>
      </c>
      <c r="I1344" s="107">
        <f>I618/SUMIFS(I$3:I$722,$B$3:$B$722,$B1344)*SUMIFS(Calculations!$E$3:$E$53,Calculations!$A$3:$A$53,$B1344)</f>
        <v>1.6563041967295111E-5</v>
      </c>
      <c r="J1344" s="107">
        <f>J618/SUMIFS(J$3:J$722,$B$3:$B$722,$B1344)*SUMIFS(Calculations!$E$3:$E$53,Calculations!$A$3:$A$53,$B1344)</f>
        <v>2.4590638657651131E-5</v>
      </c>
      <c r="K1344" s="107">
        <f>K618/SUMIFS(K$3:K$722,$B$3:$B$722,$B1344)*SUMIFS(Calculations!$E$3:$E$53,Calculations!$A$3:$A$53,$B1344)</f>
        <v>2.7014121657392198E-5</v>
      </c>
      <c r="L1344" s="107">
        <f>L618/SUMIFS(L$3:L$722,$B$3:$B$722,$B1344)*SUMIFS(Calculations!$E$3:$E$53,Calculations!$A$3:$A$53,$B1344)</f>
        <v>2.9967512051719398E-5</v>
      </c>
      <c r="M1344" s="107">
        <f>M618/SUMIFS(M$3:M$722,$B$3:$B$722,$B1344)*SUMIFS(Calculations!$E$3:$E$53,Calculations!$A$3:$A$53,$B1344)</f>
        <v>3.0283545641986713E-5</v>
      </c>
      <c r="N1344" s="107">
        <f>N618/SUMIFS(N$3:N$722,$B$3:$B$722,$B1344)*SUMIFS(Calculations!$E$3:$E$53,Calculations!$A$3:$A$53,$B1344)</f>
        <v>3.0606315977627938E-5</v>
      </c>
      <c r="O1344" s="107">
        <f>O618/SUMIFS(O$3:O$722,$B$3:$B$722,$B1344)*SUMIFS(Calculations!$E$3:$E$53,Calculations!$A$3:$A$53,$B1344)</f>
        <v>2.9151964539354127E-5</v>
      </c>
      <c r="P1344" s="107">
        <f>P618/SUMIFS(P$3:P$722,$B$3:$B$722,$B1344)*SUMIFS(Calculations!$E$3:$E$53,Calculations!$A$3:$A$53,$B1344)</f>
        <v>2.7829559082027683E-5</v>
      </c>
      <c r="Q1344" s="107">
        <f>Q618/SUMIFS(Q$3:Q$722,$B$3:$B$722,$B1344)*SUMIFS(Calculations!$E$3:$E$53,Calculations!$A$3:$A$53,$B1344)</f>
        <v>2.8082686724587135E-5</v>
      </c>
      <c r="R1344" s="107">
        <f>R618/SUMIFS(R$3:R$722,$B$3:$B$722,$B1344)*SUMIFS(Calculations!$E$3:$E$53,Calculations!$A$3:$A$53,$B1344)</f>
        <v>2.8340461350101459E-5</v>
      </c>
    </row>
    <row r="1345" spans="2:18" ht="15.75" customHeight="1">
      <c r="B1345" s="107" t="s">
        <v>579</v>
      </c>
      <c r="C1345" s="107" t="s">
        <v>449</v>
      </c>
      <c r="D1345" s="107" t="s">
        <v>640</v>
      </c>
      <c r="E1345" s="107" t="str">
        <f t="shared" si="309"/>
        <v>hard coal</v>
      </c>
      <c r="F1345" s="107">
        <f>F619/SUMIFS(F$3:F$722,$B$3:$B$722,$B1345)*SUMIFS(Calculations!$E$3:$E$53,Calculations!$A$3:$A$53,$B1345)</f>
        <v>3.5921650571727456E-2</v>
      </c>
      <c r="G1345" s="107">
        <f>G619/SUMIFS(G$3:G$722,$B$3:$B$722,$B1345)*SUMIFS(Calculations!$E$3:$E$53,Calculations!$A$3:$A$53,$B1345)</f>
        <v>3.6234577841949465E-2</v>
      </c>
      <c r="H1345" s="107">
        <f>H619/SUMIFS(H$3:H$722,$B$3:$B$722,$B1345)*SUMIFS(Calculations!$E$3:$E$53,Calculations!$A$3:$A$53,$B1345)</f>
        <v>3.6552865836498249E-2</v>
      </c>
      <c r="I1345" s="107">
        <f>I619/SUMIFS(I$3:I$722,$B$3:$B$722,$B1345)*SUMIFS(Calculations!$E$3:$E$53,Calculations!$A$3:$A$53,$B1345)</f>
        <v>3.7149815539653762E-2</v>
      </c>
      <c r="J1345" s="107">
        <f>J619/SUMIFS(J$3:J$722,$B$3:$B$722,$B1345)*SUMIFS(Calculations!$E$3:$E$53,Calculations!$A$3:$A$53,$B1345)</f>
        <v>3.7764226119303225E-2</v>
      </c>
      <c r="K1345" s="107">
        <f>K619/SUMIFS(K$3:K$722,$B$3:$B$722,$B1345)*SUMIFS(Calculations!$E$3:$E$53,Calculations!$A$3:$A$53,$B1345)</f>
        <v>3.3331956015615345E-2</v>
      </c>
      <c r="L1345" s="107">
        <f>L619/SUMIFS(L$3:L$722,$B$3:$B$722,$B1345)*SUMIFS(Calculations!$E$3:$E$53,Calculations!$A$3:$A$53,$B1345)</f>
        <v>2.7930546576929831E-2</v>
      </c>
      <c r="M1345" s="107">
        <f>M619/SUMIFS(M$3:M$722,$B$3:$B$722,$B1345)*SUMIFS(Calculations!$E$3:$E$53,Calculations!$A$3:$A$53,$B1345)</f>
        <v>2.8225098587040032E-2</v>
      </c>
      <c r="N1345" s="107">
        <f>N619/SUMIFS(N$3:N$722,$B$3:$B$722,$B1345)*SUMIFS(Calculations!$E$3:$E$53,Calculations!$A$3:$A$53,$B1345)</f>
        <v>2.8525929429377546E-2</v>
      </c>
      <c r="O1345" s="107">
        <f>O619/SUMIFS(O$3:O$722,$B$3:$B$722,$B1345)*SUMIFS(Calculations!$E$3:$E$53,Calculations!$A$3:$A$53,$B1345)</f>
        <v>2.7170433834153424E-2</v>
      </c>
      <c r="P1345" s="107">
        <f>P619/SUMIFS(P$3:P$722,$B$3:$B$722,$B1345)*SUMIFS(Calculations!$E$3:$E$53,Calculations!$A$3:$A$53,$B1345)</f>
        <v>2.5937915527138238E-2</v>
      </c>
      <c r="Q1345" s="107">
        <f>Q619/SUMIFS(Q$3:Q$722,$B$3:$B$722,$B1345)*SUMIFS(Calculations!$E$3:$E$53,Calculations!$A$3:$A$53,$B1345)</f>
        <v>2.6173837461472105E-2</v>
      </c>
      <c r="R1345" s="107">
        <f>R619/SUMIFS(R$3:R$722,$B$3:$B$722,$B1345)*SUMIFS(Calculations!$E$3:$E$53,Calculations!$A$3:$A$53,$B1345)</f>
        <v>2.6414090511903951E-2</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2.9333293665499883E-4</v>
      </c>
      <c r="G1347" s="107">
        <f>G621/SUMIFS(G$3:G$722,$B$3:$B$722,$B1347)*SUMIFS(Calculations!$E$3:$E$53,Calculations!$A$3:$A$53,$B1347)</f>
        <v>2.9582412642357715E-4</v>
      </c>
      <c r="H1347" s="107">
        <f>H621/SUMIFS(H$3:H$722,$B$3:$B$722,$B1347)*SUMIFS(Calculations!$E$3:$E$53,Calculations!$A$3:$A$53,$B1347)</f>
        <v>2.9835799250344522E-4</v>
      </c>
      <c r="I1347" s="107">
        <f>I621/SUMIFS(I$3:I$722,$B$3:$B$722,$B1347)*SUMIFS(Calculations!$E$3:$E$53,Calculations!$A$3:$A$53,$B1347)</f>
        <v>3.026586057330859E-4</v>
      </c>
      <c r="J1347" s="107">
        <f>J621/SUMIFS(J$3:J$722,$B$3:$B$722,$B1347)*SUMIFS(Calculations!$E$3:$E$53,Calculations!$A$3:$A$53,$B1347)</f>
        <v>3.0708501260338699E-4</v>
      </c>
      <c r="K1347" s="107">
        <f>K621/SUMIFS(K$3:K$722,$B$3:$B$722,$B1347)*SUMIFS(Calculations!$E$3:$E$53,Calculations!$A$3:$A$53,$B1347)</f>
        <v>3.3734918418024129E-4</v>
      </c>
      <c r="L1347" s="107">
        <f>L621/SUMIFS(L$3:L$722,$B$3:$B$722,$B1347)*SUMIFS(Calculations!$E$3:$E$53,Calculations!$A$3:$A$53,$B1347)</f>
        <v>3.7423077717548887E-4</v>
      </c>
      <c r="M1347" s="107">
        <f>M621/SUMIFS(M$3:M$722,$B$3:$B$722,$B1347)*SUMIFS(Calculations!$E$3:$E$53,Calculations!$A$3:$A$53,$B1347)</f>
        <v>3.7817736759965161E-4</v>
      </c>
      <c r="N1347" s="107">
        <f>N621/SUMIFS(N$3:N$722,$B$3:$B$722,$B1347)*SUMIFS(Calculations!$E$3:$E$53,Calculations!$A$3:$A$53,$B1347)</f>
        <v>3.8220808571024222E-4</v>
      </c>
      <c r="O1347" s="107">
        <f>O621/SUMIFS(O$3:O$722,$B$3:$B$722,$B1347)*SUMIFS(Calculations!$E$3:$E$53,Calculations!$A$3:$A$53,$B1347)</f>
        <v>3.640463154541001E-4</v>
      </c>
      <c r="P1347" s="107">
        <f>P621/SUMIFS(P$3:P$722,$B$3:$B$722,$B1347)*SUMIFS(Calculations!$E$3:$E$53,Calculations!$A$3:$A$53,$B1347)</f>
        <v>3.4753227113896697E-4</v>
      </c>
      <c r="Q1347" s="107">
        <f>Q621/SUMIFS(Q$3:Q$722,$B$3:$B$722,$B1347)*SUMIFS(Calculations!$E$3:$E$53,Calculations!$A$3:$A$53,$B1347)</f>
        <v>3.5069329946311122E-4</v>
      </c>
      <c r="R1347" s="107">
        <f>R621/SUMIFS(R$3:R$722,$B$3:$B$722,$B1347)*SUMIFS(Calculations!$E$3:$E$53,Calculations!$A$3:$A$53,$B1347)</f>
        <v>3.539123587655939E-4</v>
      </c>
    </row>
    <row r="1348" spans="2:18" ht="15.75" customHeight="1">
      <c r="B1348" s="107" t="s">
        <v>579</v>
      </c>
      <c r="C1348" s="107" t="s">
        <v>449</v>
      </c>
      <c r="D1348" s="107" t="s">
        <v>643</v>
      </c>
      <c r="E1348" s="107" t="str">
        <f t="shared" si="309"/>
        <v>hydro</v>
      </c>
      <c r="F1348" s="107">
        <f>F622/SUMIFS(F$3:F$722,$B$3:$B$722,$B1348)*SUMIFS(Calculations!$E$3:$E$53,Calculations!$A$3:$A$53,$B1348)</f>
        <v>7.4752094688530649E-4</v>
      </c>
      <c r="G1348" s="107">
        <f>G622/SUMIFS(G$3:G$722,$B$3:$B$722,$B1348)*SUMIFS(Calculations!$E$3:$E$53,Calculations!$A$3:$A$53,$B1348)</f>
        <v>7.5386942092955911E-4</v>
      </c>
      <c r="H1348" s="107">
        <f>H622/SUMIFS(H$3:H$722,$B$3:$B$722,$B1348)*SUMIFS(Calculations!$E$3:$E$53,Calculations!$A$3:$A$53,$B1348)</f>
        <v>7.603266500184673E-4</v>
      </c>
      <c r="I1348" s="107">
        <f>I622/SUMIFS(I$3:I$722,$B$3:$B$722,$B1348)*SUMIFS(Calculations!$E$3:$E$53,Calculations!$A$3:$A$53,$B1348)</f>
        <v>7.7128620509014879E-4</v>
      </c>
      <c r="J1348" s="107">
        <f>J622/SUMIFS(J$3:J$722,$B$3:$B$722,$B1348)*SUMIFS(Calculations!$E$3:$E$53,Calculations!$A$3:$A$53,$B1348)</f>
        <v>7.8256632894094832E-4</v>
      </c>
      <c r="K1348" s="107">
        <f>K622/SUMIFS(K$3:K$722,$B$3:$B$722,$B1348)*SUMIFS(Calculations!$E$3:$E$53,Calculations!$A$3:$A$53,$B1348)</f>
        <v>8.5969064526154437E-4</v>
      </c>
      <c r="L1348" s="107">
        <f>L622/SUMIFS(L$3:L$722,$B$3:$B$722,$B1348)*SUMIFS(Calculations!$E$3:$E$53,Calculations!$A$3:$A$53,$B1348)</f>
        <v>9.5367860185733547E-4</v>
      </c>
      <c r="M1348" s="107">
        <f>M622/SUMIFS(M$3:M$722,$B$3:$B$722,$B1348)*SUMIFS(Calculations!$E$3:$E$53,Calculations!$A$3:$A$53,$B1348)</f>
        <v>9.6373597572227041E-4</v>
      </c>
      <c r="N1348" s="107">
        <f>N622/SUMIFS(N$3:N$722,$B$3:$B$722,$B1348)*SUMIFS(Calculations!$E$3:$E$53,Calculations!$A$3:$A$53,$B1348)</f>
        <v>9.740077380855955E-4</v>
      </c>
      <c r="O1348" s="107">
        <f>O622/SUMIFS(O$3:O$722,$B$3:$B$722,$B1348)*SUMIFS(Calculations!$E$3:$E$53,Calculations!$A$3:$A$53,$B1348)</f>
        <v>9.2772482197736323E-4</v>
      </c>
      <c r="P1348" s="107">
        <f>P622/SUMIFS(P$3:P$722,$B$3:$B$722,$B1348)*SUMIFS(Calculations!$E$3:$E$53,Calculations!$A$3:$A$53,$B1348)</f>
        <v>8.856409217371619E-4</v>
      </c>
      <c r="Q1348" s="107">
        <f>Q622/SUMIFS(Q$3:Q$722,$B$3:$B$722,$B1348)*SUMIFS(Calculations!$E$3:$E$53,Calculations!$A$3:$A$53,$B1348)</f>
        <v>8.9369639246929711E-4</v>
      </c>
      <c r="R1348" s="107">
        <f>R622/SUMIFS(R$3:R$722,$B$3:$B$722,$B1348)*SUMIFS(Calculations!$E$3:$E$53,Calculations!$A$3:$A$53,$B1348)</f>
        <v>9.0189974762372341E-4</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1.0865188498848126E-3</v>
      </c>
      <c r="G1350" s="107">
        <f>G624/SUMIFS(G$3:G$722,$B$3:$B$722,$B1350)*SUMIFS(Calculations!$E$3:$E$53,Calculations!$A$3:$A$53,$B1350)</f>
        <v>1.09141204079224E-3</v>
      </c>
      <c r="H1350" s="107">
        <f>H624/SUMIFS(H$3:H$722,$B$3:$B$722,$B1350)*SUMIFS(Calculations!$E$3:$E$53,Calculations!$A$3:$A$53,$B1350)</f>
        <v>1.0963890564411622E-3</v>
      </c>
      <c r="I1350" s="107">
        <f>I624/SUMIFS(I$3:I$722,$B$3:$B$722,$B1350)*SUMIFS(Calculations!$E$3:$E$53,Calculations!$A$3:$A$53,$B1350)</f>
        <v>1.11004271868135E-3</v>
      </c>
      <c r="J1350" s="107">
        <f>J624/SUMIFS(J$3:J$722,$B$3:$B$722,$B1350)*SUMIFS(Calculations!$E$3:$E$53,Calculations!$A$3:$A$53,$B1350)</f>
        <v>1.1240957527761612E-3</v>
      </c>
      <c r="K1350" s="107">
        <f>K624/SUMIFS(K$3:K$722,$B$3:$B$722,$B1350)*SUMIFS(Calculations!$E$3:$E$53,Calculations!$A$3:$A$53,$B1350)</f>
        <v>1.2338306639671128E-3</v>
      </c>
      <c r="L1350" s="107">
        <f>L624/SUMIFS(L$3:L$722,$B$3:$B$722,$B1350)*SUMIFS(Calculations!$E$3:$E$53,Calculations!$A$3:$A$53,$B1350)</f>
        <v>1.3675596947332999E-3</v>
      </c>
      <c r="M1350" s="107">
        <f>M624/SUMIFS(M$3:M$722,$B$3:$B$722,$B1350)*SUMIFS(Calculations!$E$3:$E$53,Calculations!$A$3:$A$53,$B1350)</f>
        <v>1.3751451880363653E-3</v>
      </c>
      <c r="N1350" s="107">
        <f>N624/SUMIFS(N$3:N$722,$B$3:$B$722,$B1350)*SUMIFS(Calculations!$E$3:$E$53,Calculations!$A$3:$A$53,$B1350)</f>
        <v>1.3828923778757859E-3</v>
      </c>
      <c r="O1350" s="107">
        <f>O624/SUMIFS(O$3:O$722,$B$3:$B$722,$B1350)*SUMIFS(Calculations!$E$3:$E$53,Calculations!$A$3:$A$53,$B1350)</f>
        <v>1.3210692619357463E-3</v>
      </c>
      <c r="P1350" s="107">
        <f>P624/SUMIFS(P$3:P$722,$B$3:$B$722,$B1350)*SUMIFS(Calculations!$E$3:$E$53,Calculations!$A$3:$A$53,$B1350)</f>
        <v>1.2648550459240572E-3</v>
      </c>
      <c r="Q1350" s="107">
        <f>Q624/SUMIFS(Q$3:Q$722,$B$3:$B$722,$B1350)*SUMIFS(Calculations!$E$3:$E$53,Calculations!$A$3:$A$53,$B1350)</f>
        <v>1.2607411327860991E-3</v>
      </c>
      <c r="R1350" s="107">
        <f>R624/SUMIFS(R$3:R$722,$B$3:$B$722,$B1350)*SUMIFS(Calculations!$E$3:$E$53,Calculations!$A$3:$A$53,$B1350)</f>
        <v>1.2565516953630942E-3</v>
      </c>
    </row>
    <row r="1351" spans="2:18" ht="15.75" customHeight="1">
      <c r="B1351" s="107" t="s">
        <v>579</v>
      </c>
      <c r="C1351" s="107" t="s">
        <v>449</v>
      </c>
      <c r="D1351" s="107" t="s">
        <v>645</v>
      </c>
      <c r="E1351" s="107" t="str">
        <f t="shared" si="309"/>
        <v>natural gas nonpeaker</v>
      </c>
      <c r="F1351" s="107">
        <f>F625/SUMIFS(F$3:F$722,$B$3:$B$722,$B1351)*SUMIFS(Calculations!$E$3:$E$53,Calculations!$A$3:$A$53,$B1351)</f>
        <v>1.1479340818522876E-2</v>
      </c>
      <c r="G1351" s="107">
        <f>G625/SUMIFS(G$3:G$722,$B$3:$B$722,$B1351)*SUMIFS(Calculations!$E$3:$E$53,Calculations!$A$3:$A$53,$B1351)</f>
        <v>1.0690513118317703E-2</v>
      </c>
      <c r="H1351" s="107">
        <f>H625/SUMIFS(H$3:H$722,$B$3:$B$722,$B1351)*SUMIFS(Calculations!$E$3:$E$53,Calculations!$A$3:$A$53,$B1351)</f>
        <v>9.8881720933098934E-3</v>
      </c>
      <c r="I1351" s="107">
        <f>I625/SUMIFS(I$3:I$722,$B$3:$B$722,$B1351)*SUMIFS(Calculations!$E$3:$E$53,Calculations!$A$3:$A$53,$B1351)</f>
        <v>9.1904360439281785E-3</v>
      </c>
      <c r="J1351" s="107">
        <f>J625/SUMIFS(J$3:J$722,$B$3:$B$722,$B1351)*SUMIFS(Calculations!$E$3:$E$53,Calculations!$A$3:$A$53,$B1351)</f>
        <v>8.4722911009340752E-3</v>
      </c>
      <c r="K1351" s="107">
        <f>K625/SUMIFS(K$3:K$722,$B$3:$B$722,$B1351)*SUMIFS(Calculations!$E$3:$E$53,Calculations!$A$3:$A$53,$B1351)</f>
        <v>1.2327938962404712E-2</v>
      </c>
      <c r="L1351" s="107">
        <f>L625/SUMIFS(L$3:L$722,$B$3:$B$722,$B1351)*SUMIFS(Calculations!$E$3:$E$53,Calculations!$A$3:$A$53,$B1351)</f>
        <v>1.7026644651362374E-2</v>
      </c>
      <c r="M1351" s="107">
        <f>M625/SUMIFS(M$3:M$722,$B$3:$B$722,$B1351)*SUMIFS(Calculations!$E$3:$E$53,Calculations!$A$3:$A$53,$B1351)</f>
        <v>1.667888633293365E-2</v>
      </c>
      <c r="N1351" s="107">
        <f>N625/SUMIFS(N$3:N$722,$B$3:$B$722,$B1351)*SUMIFS(Calculations!$E$3:$E$53,Calculations!$A$3:$A$53,$B1351)</f>
        <v>1.6323715007422586E-2</v>
      </c>
      <c r="O1351" s="107">
        <f>O625/SUMIFS(O$3:O$722,$B$3:$B$722,$B1351)*SUMIFS(Calculations!$E$3:$E$53,Calculations!$A$3:$A$53,$B1351)</f>
        <v>1.8041356534795282E-2</v>
      </c>
      <c r="P1351" s="107">
        <f>P625/SUMIFS(P$3:P$722,$B$3:$B$722,$B1351)*SUMIFS(Calculations!$E$3:$E$53,Calculations!$A$3:$A$53,$B1351)</f>
        <v>1.9603165097534545E-2</v>
      </c>
      <c r="Q1351" s="107">
        <f>Q625/SUMIFS(Q$3:Q$722,$B$3:$B$722,$B1351)*SUMIFS(Calculations!$E$3:$E$53,Calculations!$A$3:$A$53,$B1351)</f>
        <v>1.9334456156599351E-2</v>
      </c>
      <c r="R1351" s="107">
        <f>R625/SUMIFS(R$3:R$722,$B$3:$B$722,$B1351)*SUMIFS(Calculations!$E$3:$E$53,Calculations!$A$3:$A$53,$B1351)</f>
        <v>1.9060814187189985E-2</v>
      </c>
    </row>
    <row r="1352" spans="2:18" ht="15.75" customHeight="1">
      <c r="B1352" s="107" t="s">
        <v>579</v>
      </c>
      <c r="C1352" s="107" t="s">
        <v>449</v>
      </c>
      <c r="D1352" s="107" t="s">
        <v>646</v>
      </c>
      <c r="E1352" s="107" t="str">
        <f t="shared" si="309"/>
        <v>natural gas peaker</v>
      </c>
      <c r="F1352" s="107">
        <f>F626/SUMIFS(F$3:F$722,$B$3:$B$722,$B1352)*SUMIFS(Calculations!$E$3:$E$53,Calculations!$A$3:$A$53,$B1352)</f>
        <v>3.753643662025354E-6</v>
      </c>
      <c r="G1352" s="107">
        <f>G626/SUMIFS(G$3:G$722,$B$3:$B$722,$B1352)*SUMIFS(Calculations!$E$3:$E$53,Calculations!$A$3:$A$53,$B1352)</f>
        <v>2.7030081445603658E-6</v>
      </c>
      <c r="H1352" s="107">
        <f>H626/SUMIFS(H$3:H$722,$B$3:$B$722,$B1352)*SUMIFS(Calculations!$E$3:$E$53,Calculations!$A$3:$A$53,$B1352)</f>
        <v>1.6343742999663926E-6</v>
      </c>
      <c r="I1352" s="107">
        <f>I626/SUMIFS(I$3:I$722,$B$3:$B$722,$B1352)*SUMIFS(Calculations!$E$3:$E$53,Calculations!$A$3:$A$53,$B1352)</f>
        <v>8.2896630776215049E-7</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3.6976848649008028E-5</v>
      </c>
      <c r="G1355" s="107">
        <f>G629/SUMIFS(G$3:G$722,$B$3:$B$722,$B1355)*SUMIFS(Calculations!$E$3:$E$53,Calculations!$A$3:$A$53,$B1355)</f>
        <v>3.7290882074913488E-5</v>
      </c>
      <c r="H1355" s="107">
        <f>H629/SUMIFS(H$3:H$722,$B$3:$B$722,$B1355)*SUMIFS(Calculations!$E$3:$E$53,Calculations!$A$3:$A$53,$B1355)</f>
        <v>3.7610295174583005E-5</v>
      </c>
      <c r="I1355" s="107">
        <f>I629/SUMIFS(I$3:I$722,$B$3:$B$722,$B1355)*SUMIFS(Calculations!$E$3:$E$53,Calculations!$A$3:$A$53,$B1355)</f>
        <v>3.8152420195740721E-5</v>
      </c>
      <c r="J1355" s="107">
        <f>J629/SUMIFS(J$3:J$722,$B$3:$B$722,$B1355)*SUMIFS(Calculations!$E$3:$E$53,Calculations!$A$3:$A$53,$B1355)</f>
        <v>3.8710402462473206E-5</v>
      </c>
      <c r="K1355" s="107">
        <f>K629/SUMIFS(K$3:K$722,$B$3:$B$722,$B1355)*SUMIFS(Calculations!$E$3:$E$53,Calculations!$A$3:$A$53,$B1355)</f>
        <v>4.2525431571192564E-5</v>
      </c>
      <c r="L1355" s="107">
        <f>L629/SUMIFS(L$3:L$722,$B$3:$B$722,$B1355)*SUMIFS(Calculations!$E$3:$E$53,Calculations!$A$3:$A$53,$B1355)</f>
        <v>4.7174637001960693E-5</v>
      </c>
      <c r="M1355" s="107">
        <f>M629/SUMIFS(M$3:M$722,$B$3:$B$722,$B1355)*SUMIFS(Calculations!$E$3:$E$53,Calculations!$A$3:$A$53,$B1355)</f>
        <v>4.7672134754712299E-5</v>
      </c>
      <c r="N1355" s="107">
        <f>N629/SUMIFS(N$3:N$722,$B$3:$B$722,$B1355)*SUMIFS(Calculations!$E$3:$E$53,Calculations!$A$3:$A$53,$B1355)</f>
        <v>4.8180237442469518E-5</v>
      </c>
      <c r="O1355" s="107">
        <f>O629/SUMIFS(O$3:O$722,$B$3:$B$722,$B1355)*SUMIFS(Calculations!$E$3:$E$53,Calculations!$A$3:$A$53,$B1355)</f>
        <v>4.5890808107947573E-5</v>
      </c>
      <c r="P1355" s="107">
        <f>P629/SUMIFS(P$3:P$722,$B$3:$B$722,$B1355)*SUMIFS(Calculations!$E$3:$E$53,Calculations!$A$3:$A$53,$B1355)</f>
        <v>4.380908716591137E-5</v>
      </c>
      <c r="Q1355" s="107">
        <f>Q629/SUMIFS(Q$3:Q$722,$B$3:$B$722,$B1355)*SUMIFS(Calculations!$E$3:$E$53,Calculations!$A$3:$A$53,$B1355)</f>
        <v>4.4207558838577931E-5</v>
      </c>
      <c r="R1355" s="107">
        <f>R629/SUMIFS(R$3:R$722,$B$3:$B$722,$B1355)*SUMIFS(Calculations!$E$3:$E$53,Calculations!$A$3:$A$53,$B1355)</f>
        <v>4.461334575762439E-5</v>
      </c>
    </row>
    <row r="1356" spans="2:18" ht="15.75" customHeight="1">
      <c r="B1356" s="107" t="s">
        <v>579</v>
      </c>
      <c r="C1356" s="107" t="s">
        <v>449</v>
      </c>
      <c r="D1356" s="107" t="s">
        <v>650</v>
      </c>
      <c r="E1356" s="107" t="str">
        <f t="shared" si="309"/>
        <v>solar PV</v>
      </c>
      <c r="F1356" s="107">
        <f>F630/SUMIFS(F$3:F$722,$B$3:$B$722,$B1356)*SUMIFS(Calculations!$E$3:$E$53,Calculations!$A$3:$A$53,$B1356)</f>
        <v>5.1725157217620728E-4</v>
      </c>
      <c r="G1356" s="107">
        <f>G630/SUMIFS(G$3:G$722,$B$3:$B$722,$B1356)*SUMIFS(Calculations!$E$3:$E$53,Calculations!$A$3:$A$53,$B1356)</f>
        <v>5.883221392621558E-4</v>
      </c>
      <c r="H1356" s="107">
        <f>H630/SUMIFS(H$3:H$722,$B$3:$B$722,$B1356)*SUMIFS(Calculations!$E$3:$E$53,Calculations!$A$3:$A$53,$B1356)</f>
        <v>6.6061020879723358E-4</v>
      </c>
      <c r="I1356" s="107">
        <f>I630/SUMIFS(I$3:I$722,$B$3:$B$722,$B1356)*SUMIFS(Calculations!$E$3:$E$53,Calculations!$A$3:$A$53,$B1356)</f>
        <v>6.8284570246523904E-4</v>
      </c>
      <c r="J1356" s="107">
        <f>J630/SUMIFS(J$3:J$722,$B$3:$B$722,$B1356)*SUMIFS(Calculations!$E$3:$E$53,Calculations!$A$3:$A$53,$B1356)</f>
        <v>7.0573158796134522E-4</v>
      </c>
      <c r="K1356" s="107">
        <f>K630/SUMIFS(K$3:K$722,$B$3:$B$722,$B1356)*SUMIFS(Calculations!$E$3:$E$53,Calculations!$A$3:$A$53,$B1356)</f>
        <v>7.7765304420345568E-4</v>
      </c>
      <c r="L1356" s="107">
        <f>L630/SUMIFS(L$3:L$722,$B$3:$B$722,$B1356)*SUMIFS(Calculations!$E$3:$E$53,Calculations!$A$3:$A$53,$B1356)</f>
        <v>8.6530050780611655E-4</v>
      </c>
      <c r="M1356" s="107">
        <f>M630/SUMIFS(M$3:M$722,$B$3:$B$722,$B1356)*SUMIFS(Calculations!$E$3:$E$53,Calculations!$A$3:$A$53,$B1356)</f>
        <v>8.7600975588019727E-4</v>
      </c>
      <c r="N1356" s="107">
        <f>N630/SUMIFS(N$3:N$722,$B$3:$B$722,$B1356)*SUMIFS(Calculations!$E$3:$E$53,Calculations!$A$3:$A$53,$B1356)</f>
        <v>8.8694728816090303E-4</v>
      </c>
      <c r="O1356" s="107">
        <f>O630/SUMIFS(O$3:O$722,$B$3:$B$722,$B1356)*SUMIFS(Calculations!$E$3:$E$53,Calculations!$A$3:$A$53,$B1356)</f>
        <v>8.4760094259366881E-4</v>
      </c>
      <c r="P1356" s="107">
        <f>P630/SUMIFS(P$3:P$722,$B$3:$B$722,$B1356)*SUMIFS(Calculations!$E$3:$E$53,Calculations!$A$3:$A$53,$B1356)</f>
        <v>8.1182429278630166E-4</v>
      </c>
      <c r="Q1356" s="107">
        <f>Q630/SUMIFS(Q$3:Q$722,$B$3:$B$722,$B1356)*SUMIFS(Calculations!$E$3:$E$53,Calculations!$A$3:$A$53,$B1356)</f>
        <v>8.2338722375079531E-4</v>
      </c>
      <c r="R1356" s="107">
        <f>R630/SUMIFS(R$3:R$722,$B$3:$B$722,$B1356)*SUMIFS(Calculations!$E$3:$E$53,Calculations!$A$3:$A$53,$B1356)</f>
        <v>8.3516243000279647E-4</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2.1560684669854392E-3</v>
      </c>
      <c r="G1358" s="107">
        <f>G632/SUMIFS(G$3:G$722,$B$3:$B$722,$B1358)*SUMIFS(Calculations!$E$3:$E$53,Calculations!$A$3:$A$53,$B1358)</f>
        <v>2.5435575001059832E-3</v>
      </c>
      <c r="H1358" s="107">
        <f>H632/SUMIFS(H$3:H$722,$B$3:$B$722,$B1358)*SUMIFS(Calculations!$E$3:$E$53,Calculations!$A$3:$A$53,$B1358)</f>
        <v>2.937684567312626E-3</v>
      </c>
      <c r="I1358" s="107">
        <f>I632/SUMIFS(I$3:I$722,$B$3:$B$722,$B1358)*SUMIFS(Calculations!$E$3:$E$53,Calculations!$A$3:$A$53,$B1358)</f>
        <v>2.9797854111255771E-3</v>
      </c>
      <c r="J1358" s="107">
        <f>J632/SUMIFS(J$3:J$722,$B$3:$B$722,$B1358)*SUMIFS(Calculations!$E$3:$E$53,Calculations!$A$3:$A$53,$B1358)</f>
        <v>3.0231177115088615E-3</v>
      </c>
      <c r="K1358" s="107">
        <f>K632/SUMIFS(K$3:K$722,$B$3:$B$722,$B1358)*SUMIFS(Calculations!$E$3:$E$53,Calculations!$A$3:$A$53,$B1358)</f>
        <v>3.3044565862871173E-3</v>
      </c>
      <c r="L1358" s="107">
        <f>L632/SUMIFS(L$3:L$722,$B$3:$B$722,$B1358)*SUMIFS(Calculations!$E$3:$E$53,Calculations!$A$3:$A$53,$B1358)</f>
        <v>3.6473116962299958E-3</v>
      </c>
      <c r="M1358" s="107">
        <f>M632/SUMIFS(M$3:M$722,$B$3:$B$722,$B1358)*SUMIFS(Calculations!$E$3:$E$53,Calculations!$A$3:$A$53,$B1358)</f>
        <v>3.6674057675392538E-3</v>
      </c>
      <c r="N1358" s="107">
        <f>N632/SUMIFS(N$3:N$722,$B$3:$B$722,$B1358)*SUMIFS(Calculations!$E$3:$E$53,Calculations!$A$3:$A$53,$B1358)</f>
        <v>3.6879281750953679E-3</v>
      </c>
      <c r="O1358" s="107">
        <f>O632/SUMIFS(O$3:O$722,$B$3:$B$722,$B1358)*SUMIFS(Calculations!$E$3:$E$53,Calculations!$A$3:$A$53,$B1358)</f>
        <v>3.4951401715912333E-3</v>
      </c>
      <c r="P1358" s="107">
        <f>P632/SUMIFS(P$3:P$722,$B$3:$B$722,$B1358)*SUMIFS(Calculations!$E$3:$E$53,Calculations!$A$3:$A$53,$B1358)</f>
        <v>3.3198428526409157E-3</v>
      </c>
      <c r="Q1358" s="107">
        <f>Q632/SUMIFS(Q$3:Q$722,$B$3:$B$722,$B1358)*SUMIFS(Calculations!$E$3:$E$53,Calculations!$A$3:$A$53,$B1358)</f>
        <v>3.3333127430441923E-3</v>
      </c>
      <c r="R1358" s="107">
        <f>R632/SUMIFS(R$3:R$722,$B$3:$B$722,$B1358)*SUMIFS(Calculations!$E$3:$E$53,Calculations!$A$3:$A$53,$B1358)</f>
        <v>3.347029917191257E-3</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0.63130998404926619</v>
      </c>
      <c r="G1435" s="107">
        <f>G709/SUMIFS(G$3:G$722,$B$3:$B$722,$B1435)*SUMIFS(Calculations!$E$3:$E$53,Calculations!$A$3:$A$53,$B1435)</f>
        <v>0.61292353740592131</v>
      </c>
      <c r="H1435" s="107">
        <f>H709/SUMIFS(H$3:H$722,$B$3:$B$722,$B1435)*SUMIFS(Calculations!$E$3:$E$53,Calculations!$A$3:$A$53,$B1435)</f>
        <v>0.59565961178463889</v>
      </c>
      <c r="I1435" s="107">
        <f>I709/SUMIFS(I$3:I$722,$B$3:$B$722,$B1435)*SUMIFS(Calculations!$E$3:$E$53,Calculations!$A$3:$A$53,$B1435)</f>
        <v>0.60235038873851099</v>
      </c>
      <c r="J1435" s="107">
        <f>J709/SUMIFS(J$3:J$722,$B$3:$B$722,$B1435)*SUMIFS(Calculations!$E$3:$E$53,Calculations!$A$3:$A$53,$B1435)</f>
        <v>0.60855626818925423</v>
      </c>
      <c r="K1435" s="107">
        <f>K709/SUMIFS(K$3:K$722,$B$3:$B$722,$B1435)*SUMIFS(Calculations!$E$3:$E$53,Calculations!$A$3:$A$53,$B1435)</f>
        <v>0.60984304727846428</v>
      </c>
      <c r="L1435" s="107">
        <f>L709/SUMIFS(L$3:L$722,$B$3:$B$722,$B1435)*SUMIFS(Calculations!$E$3:$E$53,Calculations!$A$3:$A$53,$B1435)</f>
        <v>0.61110182932404877</v>
      </c>
      <c r="M1435" s="107">
        <f>M709/SUMIFS(M$3:M$722,$B$3:$B$722,$B1435)*SUMIFS(Calculations!$E$3:$E$53,Calculations!$A$3:$A$53,$B1435)</f>
        <v>0.61191687593746924</v>
      </c>
      <c r="N1435" s="107">
        <f>N709/SUMIFS(N$3:N$722,$B$3:$B$722,$B1435)*SUMIFS(Calculations!$E$3:$E$53,Calculations!$A$3:$A$53,$B1435)</f>
        <v>0.61272289468877383</v>
      </c>
      <c r="O1435" s="107">
        <f>O709/SUMIFS(O$3:O$722,$B$3:$B$722,$B1435)*SUMIFS(Calculations!$E$3:$E$53,Calculations!$A$3:$A$53,$B1435)</f>
        <v>0.60047681543283105</v>
      </c>
      <c r="P1435" s="107">
        <f>P709/SUMIFS(P$3:P$722,$B$3:$B$722,$B1435)*SUMIFS(Calculations!$E$3:$E$53,Calculations!$A$3:$A$53,$B1435)</f>
        <v>0.58765070968109712</v>
      </c>
      <c r="Q1435" s="107">
        <f>Q709/SUMIFS(Q$3:Q$722,$B$3:$B$722,$B1435)*SUMIFS(Calculations!$E$3:$E$53,Calculations!$A$3:$A$53,$B1435)</f>
        <v>0.58885992094146167</v>
      </c>
      <c r="R1435" s="107">
        <f>R709/SUMIFS(R$3:R$722,$B$3:$B$722,$B1435)*SUMIFS(Calculations!$E$3:$E$53,Calculations!$A$3:$A$53,$B1435)</f>
        <v>0.59007972812461884</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1.2872675841212973E-2</v>
      </c>
      <c r="G1438" s="107">
        <f>G712/SUMIFS(G$3:G$722,$B$3:$B$722,$B1438)*SUMIFS(Calculations!$E$3:$E$53,Calculations!$A$3:$A$53,$B1438)</f>
        <v>1.2467354709228757E-2</v>
      </c>
      <c r="H1438" s="107">
        <f>H712/SUMIFS(H$3:H$722,$B$3:$B$722,$B1438)*SUMIFS(Calculations!$E$3:$E$53,Calculations!$A$3:$A$53,$B1438)</f>
        <v>1.2086779059618816E-2</v>
      </c>
      <c r="I1438" s="107">
        <f>I712/SUMIFS(I$3:I$722,$B$3:$B$722,$B1438)*SUMIFS(Calculations!$E$3:$E$53,Calculations!$A$3:$A$53,$B1438)</f>
        <v>1.1632331891065887E-2</v>
      </c>
      <c r="J1438" s="107">
        <f>J712/SUMIFS(J$3:J$722,$B$3:$B$722,$B1438)*SUMIFS(Calculations!$E$3:$E$53,Calculations!$A$3:$A$53,$B1438)</f>
        <v>1.1210819656505593E-2</v>
      </c>
      <c r="K1438" s="107">
        <f>K712/SUMIFS(K$3:K$722,$B$3:$B$722,$B1438)*SUMIFS(Calculations!$E$3:$E$53,Calculations!$A$3:$A$53,$B1438)</f>
        <v>1.1087518824044138E-2</v>
      </c>
      <c r="L1438" s="107">
        <f>L712/SUMIFS(L$3:L$722,$B$3:$B$722,$B1438)*SUMIFS(Calculations!$E$3:$E$53,Calculations!$A$3:$A$53,$B1438)</f>
        <v>1.0966900704423169E-2</v>
      </c>
      <c r="M1438" s="107">
        <f>M712/SUMIFS(M$3:M$722,$B$3:$B$722,$B1438)*SUMIFS(Calculations!$E$3:$E$53,Calculations!$A$3:$A$53,$B1438)</f>
        <v>1.0905825025704875E-2</v>
      </c>
      <c r="N1438" s="107">
        <f>N712/SUMIFS(N$3:N$722,$B$3:$B$722,$B1438)*SUMIFS(Calculations!$E$3:$E$53,Calculations!$A$3:$A$53,$B1438)</f>
        <v>1.0845425851614684E-2</v>
      </c>
      <c r="O1438" s="107">
        <f>O712/SUMIFS(O$3:O$722,$B$3:$B$722,$B1438)*SUMIFS(Calculations!$E$3:$E$53,Calculations!$A$3:$A$53,$B1438)</f>
        <v>1.1096326774296394E-2</v>
      </c>
      <c r="P1438" s="107">
        <f>P712/SUMIFS(P$3:P$722,$B$3:$B$722,$B1438)*SUMIFS(Calculations!$E$3:$E$53,Calculations!$A$3:$A$53,$B1438)</f>
        <v>1.135911143379968E-2</v>
      </c>
      <c r="Q1438" s="107">
        <f>Q712/SUMIFS(Q$3:Q$722,$B$3:$B$722,$B1438)*SUMIFS(Calculations!$E$3:$E$53,Calculations!$A$3:$A$53,$B1438)</f>
        <v>1.1408662423446894E-2</v>
      </c>
      <c r="R1438" s="107">
        <f>R712/SUMIFS(R$3:R$722,$B$3:$B$722,$B1438)*SUMIFS(Calculations!$E$3:$E$53,Calculations!$A$3:$A$53,$B1438)</f>
        <v>1.1458647612210358E-2</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6.6037524575657397E-2</v>
      </c>
      <c r="G1440" s="107">
        <f>G714/SUMIFS(G$3:G$722,$B$3:$B$722,$B1440)*SUMIFS(Calculations!$E$3:$E$53,Calculations!$A$3:$A$53,$B1440)</f>
        <v>8.5729012971672722E-2</v>
      </c>
      <c r="H1440" s="107">
        <f>H714/SUMIFS(H$3:H$722,$B$3:$B$722,$B1440)*SUMIFS(Calculations!$E$3:$E$53,Calculations!$A$3:$A$53,$B1440)</f>
        <v>0.10421830552696928</v>
      </c>
      <c r="I1440" s="107">
        <f>I714/SUMIFS(I$3:I$722,$B$3:$B$722,$B1440)*SUMIFS(Calculations!$E$3:$E$53,Calculations!$A$3:$A$53,$B1440)</f>
        <v>0.10032896605940556</v>
      </c>
      <c r="J1440" s="107">
        <f>J714/SUMIFS(J$3:J$722,$B$3:$B$722,$B1440)*SUMIFS(Calculations!$E$3:$E$53,Calculations!$A$3:$A$53,$B1440)</f>
        <v>9.6721496845422777E-2</v>
      </c>
      <c r="K1440" s="107">
        <f>K714/SUMIFS(K$3:K$722,$B$3:$B$722,$B1440)*SUMIFS(Calculations!$E$3:$E$53,Calculations!$A$3:$A$53,$B1440)</f>
        <v>9.5784251641807858E-2</v>
      </c>
      <c r="L1440" s="107">
        <f>L714/SUMIFS(L$3:L$722,$B$3:$B$722,$B1440)*SUMIFS(Calculations!$E$3:$E$53,Calculations!$A$3:$A$53,$B1440)</f>
        <v>9.4867398512538448E-2</v>
      </c>
      <c r="M1440" s="107">
        <f>M714/SUMIFS(M$3:M$722,$B$3:$B$722,$B1440)*SUMIFS(Calculations!$E$3:$E$53,Calculations!$A$3:$A$53,$B1440)</f>
        <v>9.435249148240904E-2</v>
      </c>
      <c r="N1440" s="107">
        <f>N714/SUMIFS(N$3:N$722,$B$3:$B$722,$B1440)*SUMIFS(Calculations!$E$3:$E$53,Calculations!$A$3:$A$53,$B1440)</f>
        <v>9.3843287818926313E-2</v>
      </c>
      <c r="O1440" s="107">
        <f>O714/SUMIFS(O$3:O$722,$B$3:$B$722,$B1440)*SUMIFS(Calculations!$E$3:$E$53,Calculations!$A$3:$A$53,$B1440)</f>
        <v>0.1065152693588539</v>
      </c>
      <c r="P1440" s="107">
        <f>P714/SUMIFS(P$3:P$722,$B$3:$B$722,$B1440)*SUMIFS(Calculations!$E$3:$E$53,Calculations!$A$3:$A$53,$B1440)</f>
        <v>0.11978744994157021</v>
      </c>
      <c r="Q1440" s="107">
        <f>Q714/SUMIFS(Q$3:Q$722,$B$3:$B$722,$B1440)*SUMIFS(Calculations!$E$3:$E$53,Calculations!$A$3:$A$53,$B1440)</f>
        <v>0.11870559538692876</v>
      </c>
      <c r="R1440" s="107">
        <f>R714/SUMIFS(R$3:R$722,$B$3:$B$722,$B1440)*SUMIFS(Calculations!$E$3:$E$53,Calculations!$A$3:$A$53,$B1440)</f>
        <v>0.11761426089465375</v>
      </c>
    </row>
    <row r="1441" spans="2:18" ht="15.75" customHeight="1">
      <c r="B1441" s="107" t="s">
        <v>585</v>
      </c>
      <c r="C1441" s="107" t="s">
        <v>449</v>
      </c>
      <c r="D1441" s="107" t="s">
        <v>645</v>
      </c>
      <c r="E1441" s="107" t="str">
        <f t="shared" si="311"/>
        <v>natural gas nonpeaker</v>
      </c>
      <c r="F1441" s="107">
        <f>F715/SUMIFS(F$3:F$722,$B$3:$B$722,$B1441)*SUMIFS(Calculations!$E$3:$E$53,Calculations!$A$3:$A$53,$B1441)</f>
        <v>1.1447568413014178E-2</v>
      </c>
      <c r="G1441" s="107">
        <f>G715/SUMIFS(G$3:G$722,$B$3:$B$722,$B1441)*SUMIFS(Calculations!$E$3:$E$53,Calculations!$A$3:$A$53,$B1441)</f>
        <v>1.0631376446450395E-2</v>
      </c>
      <c r="H1441" s="107">
        <f>H715/SUMIFS(H$3:H$722,$B$3:$B$722,$B1441)*SUMIFS(Calculations!$E$3:$E$53,Calculations!$A$3:$A$53,$B1441)</f>
        <v>9.865014262567218E-3</v>
      </c>
      <c r="I1441" s="107">
        <f>I715/SUMIFS(I$3:I$722,$B$3:$B$722,$B1441)*SUMIFS(Calculations!$E$3:$E$53,Calculations!$A$3:$A$53,$B1441)</f>
        <v>7.6105554030209844E-3</v>
      </c>
      <c r="J1441" s="107">
        <f>J715/SUMIFS(J$3:J$722,$B$3:$B$722,$B1441)*SUMIFS(Calculations!$E$3:$E$53,Calculations!$A$3:$A$53,$B1441)</f>
        <v>5.5194828705690526E-3</v>
      </c>
      <c r="K1441" s="107">
        <f>K715/SUMIFS(K$3:K$722,$B$3:$B$722,$B1441)*SUMIFS(Calculations!$E$3:$E$53,Calculations!$A$3:$A$53,$B1441)</f>
        <v>5.3067887674070379E-3</v>
      </c>
      <c r="L1441" s="107">
        <f>L715/SUMIFS(L$3:L$722,$B$3:$B$722,$B1441)*SUMIFS(Calculations!$E$3:$E$53,Calculations!$A$3:$A$53,$B1441)</f>
        <v>5.0987223475319702E-3</v>
      </c>
      <c r="M1441" s="107">
        <f>M715/SUMIFS(M$3:M$722,$B$3:$B$722,$B1441)*SUMIFS(Calculations!$E$3:$E$53,Calculations!$A$3:$A$53,$B1441)</f>
        <v>4.839038415333158E-3</v>
      </c>
      <c r="N1441" s="107">
        <f>N715/SUMIFS(N$3:N$722,$B$3:$B$722,$B1441)*SUMIFS(Calculations!$E$3:$E$53,Calculations!$A$3:$A$53,$B1441)</f>
        <v>4.5822308716684228E-3</v>
      </c>
      <c r="O1441" s="107">
        <f>O715/SUMIFS(O$3:O$722,$B$3:$B$722,$B1441)*SUMIFS(Calculations!$E$3:$E$53,Calculations!$A$3:$A$53,$B1441)</f>
        <v>3.8110459256863079E-3</v>
      </c>
      <c r="P1441" s="107">
        <f>P715/SUMIFS(P$3:P$722,$B$3:$B$722,$B1441)*SUMIFS(Calculations!$E$3:$E$53,Calculations!$A$3:$A$53,$B1441)</f>
        <v>3.0033343745372635E-3</v>
      </c>
      <c r="Q1441" s="107">
        <f>Q715/SUMIFS(Q$3:Q$722,$B$3:$B$722,$B1441)*SUMIFS(Calculations!$E$3:$E$53,Calculations!$A$3:$A$53,$B1441)</f>
        <v>2.7736272416223379E-3</v>
      </c>
      <c r="R1441" s="107">
        <f>R715/SUMIFS(R$3:R$722,$B$3:$B$722,$B1441)*SUMIFS(Calculations!$E$3:$E$53,Calculations!$A$3:$A$53,$B1441)</f>
        <v>2.541907260229142E-3</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9.3685287127207252E-6</v>
      </c>
      <c r="N1442" s="107">
        <f>N716/SUMIFS(N$3:N$722,$B$3:$B$722,$B1442)*SUMIFS(Calculations!$E$3:$E$53,Calculations!$A$3:$A$53,$B1442)</f>
        <v>1.8633286936669652E-5</v>
      </c>
      <c r="O1442" s="107">
        <f>O716/SUMIFS(O$3:O$722,$B$3:$B$722,$B1442)*SUMIFS(Calculations!$E$3:$E$53,Calculations!$A$3:$A$53,$B1442)</f>
        <v>9.5321771388871644E-6</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7.4628892371626915E-5</v>
      </c>
      <c r="G1446" s="107">
        <f>G720/SUMIFS(G$3:G$722,$B$3:$B$722,$B1446)*SUMIFS(Calculations!$E$3:$E$53,Calculations!$A$3:$A$53,$B1446)</f>
        <v>9.4418784957619185E-5</v>
      </c>
      <c r="H1446" s="107">
        <f>H720/SUMIFS(H$3:H$722,$B$3:$B$722,$B1446)*SUMIFS(Calculations!$E$3:$E$53,Calculations!$A$3:$A$53,$B1446)</f>
        <v>1.1300047397480631E-4</v>
      </c>
      <c r="I1446" s="107">
        <f>I720/SUMIFS(I$3:I$722,$B$3:$B$722,$B1446)*SUMIFS(Calculations!$E$3:$E$53,Calculations!$A$3:$A$53,$B1446)</f>
        <v>1.3595627182127177E-4</v>
      </c>
      <c r="J1446" s="107">
        <f>J720/SUMIFS(J$3:J$722,$B$3:$B$722,$B1446)*SUMIFS(Calculations!$E$3:$E$53,Calculations!$A$3:$A$53,$B1446)</f>
        <v>1.57248405023882E-4</v>
      </c>
      <c r="K1446" s="107">
        <f>K720/SUMIFS(K$3:K$722,$B$3:$B$722,$B1446)*SUMIFS(Calculations!$E$3:$E$53,Calculations!$A$3:$A$53,$B1446)</f>
        <v>1.8847833716004509E-4</v>
      </c>
      <c r="L1446" s="107">
        <f>L720/SUMIFS(L$3:L$722,$B$3:$B$722,$B1446)*SUMIFS(Calculations!$E$3:$E$53,Calculations!$A$3:$A$53,$B1446)</f>
        <v>2.1902878531968753E-4</v>
      </c>
      <c r="M1446" s="107">
        <f>M720/SUMIFS(M$3:M$722,$B$3:$B$722,$B1446)*SUMIFS(Calculations!$E$3:$E$53,Calculations!$A$3:$A$53,$B1446)</f>
        <v>2.5903284765373466E-4</v>
      </c>
      <c r="N1446" s="107">
        <f>N720/SUMIFS(N$3:N$722,$B$3:$B$722,$B1446)*SUMIFS(Calculations!$E$3:$E$53,Calculations!$A$3:$A$53,$B1446)</f>
        <v>2.9859380507466719E-4</v>
      </c>
      <c r="O1446" s="107">
        <f>O720/SUMIFS(O$3:O$722,$B$3:$B$722,$B1446)*SUMIFS(Calculations!$E$3:$E$53,Calculations!$A$3:$A$53,$B1446)</f>
        <v>3.5393645291633959E-4</v>
      </c>
      <c r="P1446" s="107">
        <f>P720/SUMIFS(P$3:P$722,$B$3:$B$722,$B1446)*SUMIFS(Calculations!$E$3:$E$53,Calculations!$A$3:$A$53,$B1446)</f>
        <v>4.1190036438243437E-4</v>
      </c>
      <c r="Q1446" s="107">
        <f>Q720/SUMIFS(Q$3:Q$722,$B$3:$B$722,$B1446)*SUMIFS(Calculations!$E$3:$E$53,Calculations!$A$3:$A$53,$B1446)</f>
        <v>4.6651068307176663E-4</v>
      </c>
      <c r="R1446" s="107">
        <f>R720/SUMIFS(R$3:R$722,$B$3:$B$722,$B1446)*SUMIFS(Calculations!$E$3:$E$53,Calculations!$A$3:$A$53,$B1446)</f>
        <v>5.2159953412305371E-4</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3.2397637612602307E-3</v>
      </c>
      <c r="G1448" s="107">
        <f>G722/SUMIFS(G$3:G$722,$B$3:$B$722,$B1448)*SUMIFS(Calculations!$E$3:$E$53,Calculations!$A$3:$A$53,$B1448)</f>
        <v>3.1364452145517478E-3</v>
      </c>
      <c r="H1448" s="107">
        <f>H722/SUMIFS(H$3:H$722,$B$3:$B$722,$B1448)*SUMIFS(Calculations!$E$3:$E$53,Calculations!$A$3:$A$53,$B1448)</f>
        <v>3.0394344250134733E-3</v>
      </c>
      <c r="I1448" s="107">
        <f>I722/SUMIFS(I$3:I$722,$B$3:$B$722,$B1448)*SUMIFS(Calculations!$E$3:$E$53,Calculations!$A$3:$A$53,$B1448)</f>
        <v>2.9239471689578552E-3</v>
      </c>
      <c r="J1448" s="107">
        <f>J722/SUMIFS(J$3:J$722,$B$3:$B$722,$B1448)*SUMIFS(Calculations!$E$3:$E$53,Calculations!$A$3:$A$53,$B1448)</f>
        <v>2.8168295660068949E-3</v>
      </c>
      <c r="K1448" s="107">
        <f>K722/SUMIFS(K$3:K$722,$B$3:$B$722,$B1448)*SUMIFS(Calculations!$E$3:$E$53,Calculations!$A$3:$A$53,$B1448)</f>
        <v>2.7720606838992027E-3</v>
      </c>
      <c r="L1448" s="107">
        <f>L722/SUMIFS(L$3:L$722,$B$3:$B$722,$B1448)*SUMIFS(Calculations!$E$3:$E$53,Calculations!$A$3:$A$53,$B1448)</f>
        <v>2.7282658589206231E-3</v>
      </c>
      <c r="M1448" s="107">
        <f>M722/SUMIFS(M$3:M$722,$B$3:$B$722,$B1448)*SUMIFS(Calculations!$E$3:$E$53,Calculations!$A$3:$A$53,$B1448)</f>
        <v>2.6995132954998387E-3</v>
      </c>
      <c r="N1448" s="107">
        <f>N722/SUMIFS(N$3:N$722,$B$3:$B$722,$B1448)*SUMIFS(Calculations!$E$3:$E$53,Calculations!$A$3:$A$53,$B1448)</f>
        <v>2.6710792097878935E-3</v>
      </c>
      <c r="O1448" s="107">
        <f>O722/SUMIFS(O$3:O$722,$B$3:$B$722,$B1448)*SUMIFS(Calculations!$E$3:$E$53,Calculations!$A$3:$A$53,$B1448)</f>
        <v>2.719219411059696E-3</v>
      </c>
      <c r="P1448" s="107">
        <f>P722/SUMIFS(P$3:P$722,$B$3:$B$722,$B1448)*SUMIFS(Calculations!$E$3:$E$53,Calculations!$A$3:$A$53,$B1448)</f>
        <v>2.7696397373957555E-3</v>
      </c>
      <c r="Q1448" s="107">
        <f>Q722/SUMIFS(Q$3:Q$722,$B$3:$B$722,$B1448)*SUMIFS(Calculations!$E$3:$E$53,Calculations!$A$3:$A$53,$B1448)</f>
        <v>2.7678288562511433E-3</v>
      </c>
      <c r="R1448" s="107">
        <f>R722/SUMIFS(R$3:R$722,$B$3:$B$722,$B1448)*SUMIFS(Calculations!$E$3:$E$53,Calculations!$A$3:$A$53,$B1448)</f>
        <v>2.7660021069473226E-3</v>
      </c>
    </row>
    <row r="1449" spans="2:18" ht="15.75" customHeight="1">
      <c r="B1449" s="107" t="s">
        <v>618</v>
      </c>
      <c r="F1449" s="95">
        <f t="shared" ref="F1449:R1449" si="312">SUM(F729:F1448)</f>
        <v>1.0000000000000002</v>
      </c>
      <c r="G1449" s="95">
        <f t="shared" si="312"/>
        <v>1</v>
      </c>
      <c r="H1449" s="95">
        <f t="shared" si="312"/>
        <v>1</v>
      </c>
      <c r="I1449" s="95">
        <f t="shared" si="312"/>
        <v>1.0000000000000002</v>
      </c>
      <c r="J1449" s="95">
        <f t="shared" si="312"/>
        <v>0.99999999999999989</v>
      </c>
      <c r="K1449" s="95">
        <f t="shared" si="312"/>
        <v>1.0000000000000002</v>
      </c>
      <c r="L1449" s="95">
        <f t="shared" si="312"/>
        <v>1.0000000000000002</v>
      </c>
      <c r="M1449" s="95">
        <f t="shared" si="312"/>
        <v>1.0000000000000002</v>
      </c>
      <c r="N1449" s="95">
        <f t="shared" si="312"/>
        <v>1</v>
      </c>
      <c r="O1449" s="95">
        <f t="shared" si="312"/>
        <v>1</v>
      </c>
      <c r="P1449" s="95">
        <f t="shared" si="312"/>
        <v>1</v>
      </c>
      <c r="Q1449" s="95">
        <f t="shared" si="312"/>
        <v>1</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632812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CO</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0</v>
      </c>
      <c r="R6" s="91">
        <f t="shared" si="2"/>
        <v>0</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330.18299999999999</v>
      </c>
      <c r="R19" s="91">
        <f t="shared" si="2"/>
        <v>7.2101439686280328E-2</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0</v>
      </c>
      <c r="R31" s="91">
        <f t="shared" si="2"/>
        <v>0</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690</v>
      </c>
      <c r="R34" s="91">
        <f t="shared" si="2"/>
        <v>0.15067400012578913</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0</v>
      </c>
      <c r="R40" s="91">
        <f t="shared" si="2"/>
        <v>0</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0</v>
      </c>
      <c r="R45" s="91">
        <f t="shared" si="2"/>
        <v>0</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239.24012160000001</v>
      </c>
      <c r="R47" s="91">
        <f t="shared" si="2"/>
        <v>5.2242414655148124E-2</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3320</v>
      </c>
      <c r="R53" s="91">
        <f t="shared" si="2"/>
        <v>0.72498214553278251</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4579.4231215999998</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f t="shared" ref="L66:L129" si="4">IF(AND(K66="Different",OR(I66 = $O$1,J66=$O$1)),E66,"")</f>
        <v>3320</v>
      </c>
      <c r="M66" s="91" t="str">
        <f t="shared" ref="M66:M129" si="5">IF(L66&lt;&gt;"",IF(I66=$O$1,J66,I66),"")</f>
        <v>WY</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f t="shared" si="4"/>
        <v>239.24012160000001</v>
      </c>
      <c r="M71" s="91" t="str">
        <f t="shared" si="5"/>
        <v>UT</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f t="shared" si="4"/>
        <v>690</v>
      </c>
      <c r="M78" s="91" t="str">
        <f t="shared" si="5"/>
        <v>NM</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f t="shared" si="4"/>
        <v>330.18299999999999</v>
      </c>
      <c r="M84" s="91" t="str">
        <f t="shared" si="5"/>
        <v>KS</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4579.4231215999998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183" t="s">
        <v>678</v>
      </c>
      <c r="C146" s="184"/>
      <c r="D146" s="184"/>
      <c r="E146" s="184"/>
      <c r="F146" s="184"/>
      <c r="G146" s="184"/>
      <c r="H146" s="184"/>
      <c r="I146" s="184"/>
      <c r="J146" s="184"/>
      <c r="K146" s="184"/>
      <c r="L146" s="184"/>
      <c r="M146" s="184"/>
      <c r="N146" s="184"/>
      <c r="O146" s="184"/>
      <c r="P146" s="184"/>
      <c r="Q146" s="184"/>
      <c r="R146" s="184"/>
      <c r="S146" s="184"/>
      <c r="T146" s="184"/>
      <c r="U146" s="184"/>
      <c r="V146" s="184"/>
      <c r="W146" s="184"/>
      <c r="X146" s="184"/>
      <c r="Y146" s="184"/>
      <c r="Z146" s="184"/>
      <c r="AA146" s="184"/>
      <c r="AB146" s="184"/>
      <c r="AC146" s="184"/>
      <c r="AD146" s="184"/>
      <c r="AE146" s="184"/>
      <c r="AF146" s="184"/>
      <c r="AG146" s="184"/>
      <c r="AH146" s="184"/>
      <c r="AI146" s="184"/>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655</v>
      </c>
      <c r="B2" s="91" t="s">
        <v>656</v>
      </c>
      <c r="C2" s="91" t="s">
        <v>657</v>
      </c>
      <c r="D2" s="91" t="s">
        <v>658</v>
      </c>
      <c r="E2" s="91" t="s">
        <v>659</v>
      </c>
    </row>
    <row r="3" spans="1:5" ht="14.7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538</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ht="14.7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551</v>
      </c>
      <c r="B19" s="91">
        <f>IF(SUMIFS('EIA SEDS data'!$AE$20:$AE$119,'EIA SEDS data'!$B$20:$B$119,A19,'EIA SEDS data'!$A$20:$A$119,"exports")&gt;0, 1, 0)</f>
        <v>1</v>
      </c>
      <c r="C19" s="91">
        <f>SUMIFS('Cross border connections'!$R$4:$R$53,'Cross border connections'!$P$4:$P$53,Calculations!A19)</f>
        <v>7.2101439686280328E-2</v>
      </c>
      <c r="D19" s="91">
        <f t="shared" si="0"/>
        <v>7.2101439686280328E-2</v>
      </c>
      <c r="E19" s="91">
        <f t="shared" si="1"/>
        <v>7.2101439686280328E-2</v>
      </c>
    </row>
    <row r="20" spans="1:5" ht="14.7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0.15067400012578913</v>
      </c>
      <c r="D35" s="91">
        <f t="shared" si="0"/>
        <v>0.15067400012578913</v>
      </c>
      <c r="E35" s="91">
        <f t="shared" si="1"/>
        <v>0.15067400012578913</v>
      </c>
    </row>
    <row r="36" spans="1:5" ht="15.75" customHeight="1">
      <c r="A36" s="111" t="s">
        <v>563</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5.2242414655148124E-2</v>
      </c>
      <c r="D47" s="91">
        <f t="shared" si="0"/>
        <v>5.2242414655148124E-2</v>
      </c>
      <c r="E47" s="91">
        <f t="shared" si="1"/>
        <v>5.2242414655148124E-2</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0.72498214553278251</v>
      </c>
      <c r="D53" s="91">
        <f t="shared" si="0"/>
        <v>0.72498214553278251</v>
      </c>
      <c r="E53" s="91">
        <f t="shared" si="1"/>
        <v>0.72498214553278251</v>
      </c>
    </row>
    <row r="54" spans="1:33" ht="15.75" customHeight="1">
      <c r="A54" s="112" t="s">
        <v>618</v>
      </c>
      <c r="B54" s="95">
        <f>SUM(B3:B53)</f>
        <v>25</v>
      </c>
      <c r="C54" s="95">
        <f>SUM(C3:C53)</f>
        <v>1</v>
      </c>
      <c r="D54" s="95">
        <f>SUM(D3:D53)</f>
        <v>1</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0.76692663945141404</v>
      </c>
      <c r="C60" s="91">
        <f>SUMIFS('ReEDs Generation Data'!H$729:H$1448,'ReEDs Generation Data'!$E$729:$E$1448,Calculations!$A60)</f>
        <v>0.74797171543914187</v>
      </c>
      <c r="D60" s="91">
        <f>SUMIFS('ReEDs Generation Data'!I$729:I$1448,'ReEDs Generation Data'!$E$729:$E$1448,Calculations!$A60)</f>
        <v>0.75584480540870902</v>
      </c>
      <c r="E60" s="91">
        <f>SUMIFS('ReEDs Generation Data'!J$729:J$1448,'ReEDs Generation Data'!$E$729:$E$1448,Calculations!$A60)</f>
        <v>0.76324555371411384</v>
      </c>
      <c r="F60" s="91">
        <f>SUMIFS('ReEDs Generation Data'!K$729:K$1448,'ReEDs Generation Data'!$E$729:$E$1448,Calculations!$A60)</f>
        <v>0.76011966228242178</v>
      </c>
      <c r="G60" s="91">
        <f>SUMIFS('ReEDs Generation Data'!L$729:L$1448,'ReEDs Generation Data'!$E$729:$E$1448,Calculations!$A60)</f>
        <v>0.75629191138389651</v>
      </c>
      <c r="H60" s="91">
        <f>SUMIFS('ReEDs Generation Data'!M$729:M$1448,'ReEDs Generation Data'!$E$729:$E$1448,Calculations!$A60)</f>
        <v>0.75309856823608035</v>
      </c>
      <c r="I60" s="91">
        <f>SUMIFS('ReEDs Generation Data'!N$729:N$1448,'ReEDs Generation Data'!$E$729:$E$1448,Calculations!$A60)</f>
        <v>0.75021776001888807</v>
      </c>
      <c r="J60" s="91">
        <f>SUMIFS('ReEDs Generation Data'!O$729:O$1448,'ReEDs Generation Data'!$E$729:$E$1448,Calculations!$A60)</f>
        <v>0.73264610805800734</v>
      </c>
      <c r="K60" s="91">
        <f>SUMIFS('ReEDs Generation Data'!P$729:P$1448,'ReEDs Generation Data'!$E$729:$E$1448,Calculations!$A60)</f>
        <v>0.71497716849945725</v>
      </c>
      <c r="L60" s="91">
        <f>SUMIFS('ReEDs Generation Data'!Q$729:Q$1448,'ReEDs Generation Data'!$E$729:$E$1448,Calculations!$A60)</f>
        <v>0.71603286961863577</v>
      </c>
      <c r="M60" s="91">
        <f>SUMIFS('ReEDs Generation Data'!R$729:R$1448,'ReEDs Generation Data'!$E$729:$E$1448,Calculations!$A60)</f>
        <v>0.71710490241671632</v>
      </c>
    </row>
    <row r="61" spans="1:33" ht="15.75" customHeight="1">
      <c r="A61" s="111" t="s">
        <v>634</v>
      </c>
      <c r="B61" s="91">
        <f>SUMIFS('ReEDs Generation Data'!G$729:G$1448,'ReEDs Generation Data'!$E$729:$E$1448,Calculations!$A61)</f>
        <v>5.6868530000748284E-2</v>
      </c>
      <c r="C61" s="91">
        <f>SUMIFS('ReEDs Generation Data'!H$729:H$1448,'ReEDs Generation Data'!$E$729:$E$1448,Calculations!$A61)</f>
        <v>5.4645778529268149E-2</v>
      </c>
      <c r="D61" s="91">
        <f>SUMIFS('ReEDs Generation Data'!I$729:I$1448,'ReEDs Generation Data'!$E$729:$E$1448,Calculations!$A61)</f>
        <v>4.9578954863467389E-2</v>
      </c>
      <c r="E61" s="91">
        <f>SUMIFS('ReEDs Generation Data'!J$729:J$1448,'ReEDs Generation Data'!$E$729:$E$1448,Calculations!$A61)</f>
        <v>4.4639089992021701E-2</v>
      </c>
      <c r="F61" s="91">
        <f>SUMIFS('ReEDs Generation Data'!K$729:K$1448,'ReEDs Generation Data'!$E$729:$E$1448,Calculations!$A61)</f>
        <v>4.0873564655904533E-2</v>
      </c>
      <c r="G61" s="91">
        <f>SUMIFS('ReEDs Generation Data'!L$729:L$1448,'ReEDs Generation Data'!$E$729:$E$1448,Calculations!$A61)</f>
        <v>3.7666954788678583E-2</v>
      </c>
      <c r="H61" s="91">
        <f>SUMIFS('ReEDs Generation Data'!M$729:M$1448,'ReEDs Generation Data'!$E$729:$E$1448,Calculations!$A61)</f>
        <v>3.407493096004631E-2</v>
      </c>
      <c r="I61" s="91">
        <f>SUMIFS('ReEDs Generation Data'!N$729:N$1448,'ReEDs Generation Data'!$E$729:$E$1448,Calculations!$A61)</f>
        <v>3.0714574094951354E-2</v>
      </c>
      <c r="J61" s="91">
        <f>SUMIFS('ReEDs Generation Data'!O$729:O$1448,'ReEDs Generation Data'!$E$729:$E$1448,Calculations!$A61)</f>
        <v>3.0713103349382011E-2</v>
      </c>
      <c r="K61" s="91">
        <f>SUMIFS('ReEDs Generation Data'!P$729:P$1448,'ReEDs Generation Data'!$E$729:$E$1448,Calculations!$A61)</f>
        <v>3.0600287886719358E-2</v>
      </c>
      <c r="L61" s="91">
        <f>SUMIFS('ReEDs Generation Data'!Q$729:Q$1448,'ReEDs Generation Data'!$E$729:$E$1448,Calculations!$A61)</f>
        <v>2.9947433410249514E-2</v>
      </c>
      <c r="M61" s="91">
        <f>SUMIFS('ReEDs Generation Data'!R$729:R$1448,'ReEDs Generation Data'!$E$729:$E$1448,Calculations!$A61)</f>
        <v>2.9288272449522555E-2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1.1333807507749928E-2</v>
      </c>
      <c r="C62" s="91">
        <f>SUMIFS('ReEDs Generation Data'!H$729:H$1448,'ReEDs Generation Data'!$E$729:$E$1448,Calculations!$A62)</f>
        <v>1.1403733653872572E-2</v>
      </c>
      <c r="D62" s="91">
        <f>SUMIFS('ReEDs Generation Data'!I$729:I$1448,'ReEDs Generation Data'!$E$729:$E$1448,Calculations!$A62)</f>
        <v>1.1290747575508148E-2</v>
      </c>
      <c r="E62" s="91">
        <f>SUMIFS('ReEDs Generation Data'!J$729:J$1448,'ReEDs Generation Data'!$E$729:$E$1448,Calculations!$A62)</f>
        <v>1.117997842248375E-2</v>
      </c>
      <c r="F62" s="91">
        <f>SUMIFS('ReEDs Generation Data'!K$729:K$1448,'ReEDs Generation Data'!$E$729:$E$1448,Calculations!$A62)</f>
        <v>1.0496598249322354E-2</v>
      </c>
      <c r="G62" s="91">
        <f>SUMIFS('ReEDs Generation Data'!L$729:L$1448,'ReEDs Generation Data'!$E$729:$E$1448,Calculations!$A62)</f>
        <v>9.8919493152624278E-3</v>
      </c>
      <c r="H62" s="91">
        <f>SUMIFS('ReEDs Generation Data'!M$729:M$1448,'ReEDs Generation Data'!$E$729:$E$1448,Calculations!$A62)</f>
        <v>9.6546026902433659E-3</v>
      </c>
      <c r="I62" s="91">
        <f>SUMIFS('ReEDs Generation Data'!N$729:N$1448,'ReEDs Generation Data'!$E$729:$E$1448,Calculations!$A62)</f>
        <v>9.4283789351137948E-3</v>
      </c>
      <c r="J62" s="91">
        <f>SUMIFS('ReEDs Generation Data'!O$729:O$1448,'ReEDs Generation Data'!$E$729:$E$1448,Calculations!$A62)</f>
        <v>9.3808978868249408E-3</v>
      </c>
      <c r="K62" s="91">
        <f>SUMIFS('ReEDs Generation Data'!P$729:P$1448,'ReEDs Generation Data'!$E$729:$E$1448,Calculations!$A62)</f>
        <v>9.33389266868777E-3</v>
      </c>
      <c r="L62" s="91">
        <f>SUMIFS('ReEDs Generation Data'!Q$729:Q$1448,'ReEDs Generation Data'!$E$729:$E$1448,Calculations!$A62)</f>
        <v>9.3217616506726109E-3</v>
      </c>
      <c r="M62" s="91">
        <f>SUMIFS('ReEDs Generation Data'!R$729:R$1448,'ReEDs Generation Data'!$E$729:$E$1448,Calculations!$A62)</f>
        <v>9.3096621244668082E-3</v>
      </c>
    </row>
    <row r="63" spans="1:33" ht="15.75" customHeight="1">
      <c r="A63" s="111" t="s">
        <v>101</v>
      </c>
      <c r="B63" s="91">
        <f>SUMIFS('ReEDs Generation Data'!G$729:G$1448,'ReEDs Generation Data'!$E$729:$E$1448,Calculations!$A63)</f>
        <v>1.4037490592219811E-2</v>
      </c>
      <c r="C63" s="91">
        <f>SUMIFS('ReEDs Generation Data'!H$729:H$1448,'ReEDs Generation Data'!$E$729:$E$1448,Calculations!$A63)</f>
        <v>1.3652641334355523E-2</v>
      </c>
      <c r="D63" s="91">
        <f>SUMIFS('ReEDs Generation Data'!I$729:I$1448,'ReEDs Generation Data'!$E$729:$E$1448,Calculations!$A63)</f>
        <v>1.3211224737103965E-2</v>
      </c>
      <c r="E63" s="91">
        <f>SUMIFS('ReEDs Generation Data'!J$729:J$1448,'ReEDs Generation Data'!$E$729:$E$1448,Calculations!$A63)</f>
        <v>1.280308661310132E-2</v>
      </c>
      <c r="F63" s="91">
        <f>SUMIFS('ReEDs Generation Data'!K$729:K$1448,'ReEDs Generation Data'!$E$729:$E$1448,Calculations!$A63)</f>
        <v>1.277237857888491E-2</v>
      </c>
      <c r="G63" s="91">
        <f>SUMIFS('ReEDs Generation Data'!L$729:L$1448,'ReEDs Generation Data'!$E$729:$E$1448,Calculations!$A63)</f>
        <v>1.2762310731375046E-2</v>
      </c>
      <c r="H63" s="91">
        <f>SUMIFS('ReEDs Generation Data'!M$729:M$1448,'ReEDs Generation Data'!$E$729:$E$1448,Calculations!$A63)</f>
        <v>1.2676968808364907E-2</v>
      </c>
      <c r="I63" s="91">
        <f>SUMIFS('ReEDs Generation Data'!N$729:N$1448,'ReEDs Generation Data'!$E$729:$E$1448,Calculations!$A63)</f>
        <v>1.2595224666672494E-2</v>
      </c>
      <c r="J63" s="91">
        <f>SUMIFS('ReEDs Generation Data'!O$729:O$1448,'ReEDs Generation Data'!$E$729:$E$1448,Calculations!$A63)</f>
        <v>1.2762912669335904E-2</v>
      </c>
      <c r="K63" s="91">
        <f>SUMIFS('ReEDs Generation Data'!P$729:P$1448,'ReEDs Generation Data'!$E$729:$E$1448,Calculations!$A63)</f>
        <v>1.29501463610436E-2</v>
      </c>
      <c r="L63" s="91">
        <f>SUMIFS('ReEDs Generation Data'!Q$729:Q$1448,'ReEDs Generation Data'!$E$729:$E$1448,Calculations!$A63)</f>
        <v>1.3006057696675666E-2</v>
      </c>
      <c r="M63" s="91">
        <f>SUMIFS('ReEDs Generation Data'!R$729:R$1448,'ReEDs Generation Data'!$E$729:$E$1448,Calculations!$A63)</f>
        <v>1.306255932164967E-2</v>
      </c>
    </row>
    <row r="64" spans="1:33" ht="15.75" customHeight="1">
      <c r="A64" s="111" t="s">
        <v>100</v>
      </c>
      <c r="B64" s="91">
        <f>SUMIFS('ReEDs Generation Data'!G$729:G$1448,'ReEDs Generation Data'!$E$729:$E$1448,Calculations!$A64)</f>
        <v>0.13554638946482034</v>
      </c>
      <c r="C64" s="91">
        <f>SUMIFS('ReEDs Generation Data'!H$729:H$1448,'ReEDs Generation Data'!$E$729:$E$1448,Calculations!$A64)</f>
        <v>0.15643509873019595</v>
      </c>
      <c r="D64" s="91">
        <f>SUMIFS('ReEDs Generation Data'!I$729:I$1448,'ReEDs Generation Data'!$E$729:$E$1448,Calculations!$A64)</f>
        <v>0.15384202783148518</v>
      </c>
      <c r="E64" s="91">
        <f>SUMIFS('ReEDs Generation Data'!J$729:J$1448,'ReEDs Generation Data'!$E$729:$E$1448,Calculations!$A64)</f>
        <v>0.15154771797368288</v>
      </c>
      <c r="F64" s="91">
        <f>SUMIFS('ReEDs Generation Data'!K$729:K$1448,'ReEDs Generation Data'!$E$729:$E$1448,Calculations!$A64)</f>
        <v>0.14962922317798766</v>
      </c>
      <c r="G64" s="91">
        <f>SUMIFS('ReEDs Generation Data'!L$729:L$1448,'ReEDs Generation Data'!$E$729:$E$1448,Calculations!$A64)</f>
        <v>0.14796019307736666</v>
      </c>
      <c r="H64" s="91">
        <f>SUMIFS('ReEDs Generation Data'!M$729:M$1448,'ReEDs Generation Data'!$E$729:$E$1448,Calculations!$A64)</f>
        <v>0.15082501008536767</v>
      </c>
      <c r="I64" s="91">
        <f>SUMIFS('ReEDs Generation Data'!N$729:N$1448,'ReEDs Generation Data'!$E$729:$E$1448,Calculations!$A64)</f>
        <v>0.15340887695898342</v>
      </c>
      <c r="J64" s="91">
        <f>SUMIFS('ReEDs Generation Data'!O$729:O$1448,'ReEDs Generation Data'!$E$729:$E$1448,Calculations!$A64)</f>
        <v>0.1714322861374814</v>
      </c>
      <c r="K64" s="91">
        <f>SUMIFS('ReEDs Generation Data'!P$729:P$1448,'ReEDs Generation Data'!$E$729:$E$1448,Calculations!$A64)</f>
        <v>0.18954599308293052</v>
      </c>
      <c r="L64" s="91">
        <f>SUMIFS('ReEDs Generation Data'!Q$729:Q$1448,'ReEDs Generation Data'!$E$729:$E$1448,Calculations!$A64)</f>
        <v>0.18840654939140045</v>
      </c>
      <c r="M64" s="91">
        <f>SUMIFS('ReEDs Generation Data'!R$729:R$1448,'ReEDs Generation Data'!$E$729:$E$1448,Calculations!$A64)</f>
        <v>0.18725774287317959</v>
      </c>
    </row>
    <row r="65" spans="1:37" ht="15.75" customHeight="1">
      <c r="A65" s="111" t="s">
        <v>102</v>
      </c>
      <c r="B65" s="91">
        <f>SUMIFS('ReEDs Generation Data'!G$729:G$1448,'ReEDs Generation Data'!$E$729:$E$1448,Calculations!$A65)</f>
        <v>1.4646934343034075E-2</v>
      </c>
      <c r="C65" s="91">
        <f>SUMIFS('ReEDs Generation Data'!H$729:H$1448,'ReEDs Generation Data'!$E$729:$E$1448,Calculations!$A65)</f>
        <v>1.5247340098400685E-2</v>
      </c>
      <c r="D65" s="91">
        <f>SUMIFS('ReEDs Generation Data'!I$729:I$1448,'ReEDs Generation Data'!$E$729:$E$1448,Calculations!$A65)</f>
        <v>1.557979696445088E-2</v>
      </c>
      <c r="E65" s="91">
        <f>SUMIFS('ReEDs Generation Data'!J$729:J$1448,'ReEDs Generation Data'!$E$729:$E$1448,Calculations!$A65)</f>
        <v>1.5922991433687594E-2</v>
      </c>
      <c r="F65" s="91">
        <f>SUMIFS('ReEDs Generation Data'!K$729:K$1448,'ReEDs Generation Data'!$E$729:$E$1448,Calculations!$A65)</f>
        <v>2.5451838454984631E-2</v>
      </c>
      <c r="G65" s="91">
        <f>SUMIFS('ReEDs Generation Data'!L$729:L$1448,'ReEDs Generation Data'!$E$729:$E$1448,Calculations!$A65)</f>
        <v>3.4763500536748426E-2</v>
      </c>
      <c r="H65" s="91">
        <f>SUMIFS('ReEDs Generation Data'!M$729:M$1448,'ReEDs Generation Data'!$E$729:$E$1448,Calculations!$A65)</f>
        <v>3.9004630091280829E-2</v>
      </c>
      <c r="I65" s="91">
        <f>SUMIFS('ReEDs Generation Data'!N$729:N$1448,'ReEDs Generation Data'!$E$729:$E$1448,Calculations!$A65)</f>
        <v>4.2966910222967877E-2</v>
      </c>
      <c r="J65" s="91">
        <f>SUMIFS('ReEDs Generation Data'!O$729:O$1448,'ReEDs Generation Data'!$E$729:$E$1448,Calculations!$A65)</f>
        <v>4.2432671950756694E-2</v>
      </c>
      <c r="K65" s="91">
        <f>SUMIFS('ReEDs Generation Data'!P$729:P$1448,'ReEDs Generation Data'!$E$729:$E$1448,Calculations!$A65)</f>
        <v>4.1994735215264527E-2</v>
      </c>
      <c r="L65" s="91">
        <f>SUMIFS('ReEDs Generation Data'!Q$729:Q$1448,'ReEDs Generation Data'!$E$729:$E$1448,Calculations!$A65)</f>
        <v>4.2684087700733113E-2</v>
      </c>
      <c r="M65" s="91">
        <f>SUMIFS('ReEDs Generation Data'!R$729:R$1448,'ReEDs Generation Data'!$E$729:$E$1448,Calculations!$A65)</f>
        <v>4.3372084644178965E-2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4.3445771479600806E-6</v>
      </c>
      <c r="C67" s="91">
        <f>SUMIFS('ReEDs Generation Data'!H$729:H$1448,'ReEDs Generation Data'!$E$729:$E$1448,Calculations!$A67)</f>
        <v>8.7635807924988965E-6</v>
      </c>
      <c r="D67" s="91">
        <f>SUMIFS('ReEDs Generation Data'!I$729:I$1448,'ReEDs Generation Data'!$E$729:$E$1448,Calculations!$A67)</f>
        <v>1.6563041967295111E-5</v>
      </c>
      <c r="E67" s="91">
        <f>SUMIFS('ReEDs Generation Data'!J$729:J$1448,'ReEDs Generation Data'!$E$729:$E$1448,Calculations!$A67)</f>
        <v>2.4590638657651131E-5</v>
      </c>
      <c r="F67" s="91">
        <f>SUMIFS('ReEDs Generation Data'!K$729:K$1448,'ReEDs Generation Data'!$E$729:$E$1448,Calculations!$A67)</f>
        <v>2.7014121657392198E-5</v>
      </c>
      <c r="G67" s="91">
        <f>SUMIFS('ReEDs Generation Data'!L$729:L$1448,'ReEDs Generation Data'!$E$729:$E$1448,Calculations!$A67)</f>
        <v>2.9967512051719398E-5</v>
      </c>
      <c r="H67" s="91">
        <f>SUMIFS('ReEDs Generation Data'!M$729:M$1448,'ReEDs Generation Data'!$E$729:$E$1448,Calculations!$A67)</f>
        <v>3.0283545641986713E-5</v>
      </c>
      <c r="I67" s="91">
        <f>SUMIFS('ReEDs Generation Data'!N$729:N$1448,'ReEDs Generation Data'!$E$729:$E$1448,Calculations!$A67)</f>
        <v>3.0606315977627938E-5</v>
      </c>
      <c r="J67" s="91">
        <f>SUMIFS('ReEDs Generation Data'!O$729:O$1448,'ReEDs Generation Data'!$E$729:$E$1448,Calculations!$A67)</f>
        <v>2.9151964539354127E-5</v>
      </c>
      <c r="K67" s="91">
        <f>SUMIFS('ReEDs Generation Data'!P$729:P$1448,'ReEDs Generation Data'!$E$729:$E$1448,Calculations!$A67)</f>
        <v>2.7829559082027683E-5</v>
      </c>
      <c r="L67" s="91">
        <f>SUMIFS('ReEDs Generation Data'!Q$729:Q$1448,'ReEDs Generation Data'!$E$729:$E$1448,Calculations!$A67)</f>
        <v>2.8082686724587135E-5</v>
      </c>
      <c r="M67" s="91">
        <f>SUMIFS('ReEDs Generation Data'!R$729:R$1448,'ReEDs Generation Data'!$E$729:$E$1448,Calculations!$A67)</f>
        <v>2.8340461350101459E-5</v>
      </c>
    </row>
    <row r="68" spans="1:37" ht="15.75" customHeight="1">
      <c r="A68" s="111" t="s">
        <v>105</v>
      </c>
      <c r="B68" s="91">
        <f>SUMIFS('ReEDs Generation Data'!G$729:G$1448,'ReEDs Generation Data'!$E$729:$E$1448,Calculations!$A68)</f>
        <v>2.9582412642357715E-4</v>
      </c>
      <c r="C68" s="91">
        <f>SUMIFS('ReEDs Generation Data'!H$729:H$1448,'ReEDs Generation Data'!$E$729:$E$1448,Calculations!$A68)</f>
        <v>2.9835799250344522E-4</v>
      </c>
      <c r="D68" s="91">
        <f>SUMIFS('ReEDs Generation Data'!I$729:I$1448,'ReEDs Generation Data'!$E$729:$E$1448,Calculations!$A68)</f>
        <v>3.026586057330859E-4</v>
      </c>
      <c r="E68" s="91">
        <f>SUMIFS('ReEDs Generation Data'!J$729:J$1448,'ReEDs Generation Data'!$E$729:$E$1448,Calculations!$A68)</f>
        <v>3.0708501260338699E-4</v>
      </c>
      <c r="F68" s="91">
        <f>SUMIFS('ReEDs Generation Data'!K$729:K$1448,'ReEDs Generation Data'!$E$729:$E$1448,Calculations!$A68)</f>
        <v>3.3734918418024129E-4</v>
      </c>
      <c r="G68" s="91">
        <f>SUMIFS('ReEDs Generation Data'!L$729:L$1448,'ReEDs Generation Data'!$E$729:$E$1448,Calculations!$A68)</f>
        <v>3.7423077717548887E-4</v>
      </c>
      <c r="H68" s="91">
        <f>SUMIFS('ReEDs Generation Data'!M$729:M$1448,'ReEDs Generation Data'!$E$729:$E$1448,Calculations!$A68)</f>
        <v>3.7817736759965161E-4</v>
      </c>
      <c r="I68" s="91">
        <f>SUMIFS('ReEDs Generation Data'!N$729:N$1448,'ReEDs Generation Data'!$E$729:$E$1448,Calculations!$A68)</f>
        <v>3.8220808571024222E-4</v>
      </c>
      <c r="J68" s="91">
        <f>SUMIFS('ReEDs Generation Data'!O$729:O$1448,'ReEDs Generation Data'!$E$729:$E$1448,Calculations!$A68)</f>
        <v>3.640463154541001E-4</v>
      </c>
      <c r="K68" s="91">
        <f>SUMIFS('ReEDs Generation Data'!P$729:P$1448,'ReEDs Generation Data'!$E$729:$E$1448,Calculations!$A68)</f>
        <v>3.4753227113896697E-4</v>
      </c>
      <c r="L68" s="91">
        <f>SUMIFS('ReEDs Generation Data'!Q$729:Q$1448,'ReEDs Generation Data'!$E$729:$E$1448,Calculations!$A68)</f>
        <v>3.5069329946311122E-4</v>
      </c>
      <c r="M68" s="91">
        <f>SUMIFS('ReEDs Generation Data'!R$729:R$1448,'ReEDs Generation Data'!$E$729:$E$1448,Calculations!$A68)</f>
        <v>3.539123587655939E-4</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1.940905610636506E-4</v>
      </c>
      <c r="C70" s="91">
        <f>SUMIFS('ReEDs Generation Data'!H$729:H$1448,'ReEDs Generation Data'!$E$729:$E$1448,Calculations!$A70)</f>
        <v>1.9085536093753672E-4</v>
      </c>
      <c r="D70" s="91">
        <f>SUMIFS('ReEDs Generation Data'!I$729:I$1448,'ReEDs Generation Data'!$E$729:$E$1448,Calculations!$A70)</f>
        <v>1.8725436244255829E-4</v>
      </c>
      <c r="E70" s="91">
        <f>SUMIFS('ReEDs Generation Data'!J$729:J$1448,'ReEDs Generation Data'!$E$729:$E$1448,Calculations!$A70)</f>
        <v>1.8366176149142463E-4</v>
      </c>
      <c r="F70" s="91">
        <f>SUMIFS('ReEDs Generation Data'!K$729:K$1448,'ReEDs Generation Data'!$E$729:$E$1448,Calculations!$A70)</f>
        <v>1.4384227922144353E-4</v>
      </c>
      <c r="G70" s="91">
        <f>SUMIFS('ReEDs Generation Data'!L$729:L$1448,'ReEDs Generation Data'!$E$729:$E$1448,Calculations!$A70)</f>
        <v>1.0693454499716693E-4</v>
      </c>
      <c r="H70" s="91">
        <f>SUMIFS('ReEDs Generation Data'!M$729:M$1448,'ReEDs Generation Data'!$E$729:$E$1448,Calculations!$A70)</f>
        <v>1.0789630396324764E-4</v>
      </c>
      <c r="I70" s="91">
        <f>SUMIFS('ReEDs Generation Data'!N$729:N$1448,'ReEDs Generation Data'!$E$729:$E$1448,Calculations!$A70)</f>
        <v>1.0937903187886706E-4</v>
      </c>
      <c r="J70" s="91">
        <f>SUMIFS('ReEDs Generation Data'!O$729:O$1448,'ReEDs Generation Data'!$E$729:$E$1448,Calculations!$A70)</f>
        <v>9.8085853935182704E-5</v>
      </c>
      <c r="K70" s="91">
        <f>SUMIFS('ReEDs Generation Data'!P$729:P$1448,'ReEDs Generation Data'!$E$729:$E$1448,Calculations!$A70)</f>
        <v>8.6546078068340835E-5</v>
      </c>
      <c r="L70" s="91">
        <f>SUMIFS('ReEDs Generation Data'!Q$729:Q$1448,'ReEDs Generation Data'!$E$729:$E$1448,Calculations!$A70)</f>
        <v>8.6377761480219649E-5</v>
      </c>
      <c r="M70" s="91">
        <f>SUMIFS('ReEDs Generation Data'!R$729:R$1448,'ReEDs Generation Data'!$E$729:$E$1448,Calculations!$A70)</f>
        <v>8.6210081772775498E-5</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1.4594937537839315E-4</v>
      </c>
      <c r="C73" s="91">
        <f>SUMIFS('ReEDs Generation Data'!H$729:H$1448,'ReEDs Generation Data'!$E$729:$E$1448,Calculations!$A73)</f>
        <v>1.4571528053181608E-4</v>
      </c>
      <c r="D73" s="91">
        <f>SUMIFS('ReEDs Generation Data'!I$729:I$1448,'ReEDs Generation Data'!$E$729:$E$1448,Calculations!$A73)</f>
        <v>1.4596660913268063E-4</v>
      </c>
      <c r="E73" s="91">
        <f>SUMIFS('ReEDs Generation Data'!J$729:J$1448,'ReEDs Generation Data'!$E$729:$E$1448,Calculations!$A73)</f>
        <v>1.4624443815639058E-4</v>
      </c>
      <c r="F73" s="91">
        <f>SUMIFS('ReEDs Generation Data'!K$729:K$1448,'ReEDs Generation Data'!$E$729:$E$1448,Calculations!$A73)</f>
        <v>1.4852901543518893E-4</v>
      </c>
      <c r="G73" s="91">
        <f>SUMIFS('ReEDs Generation Data'!L$729:L$1448,'ReEDs Generation Data'!$E$729:$E$1448,Calculations!$A73)</f>
        <v>1.5204733244825365E-4</v>
      </c>
      <c r="H73" s="91">
        <f>SUMIFS('ReEDs Generation Data'!M$729:M$1448,'ReEDs Generation Data'!$E$729:$E$1448,Calculations!$A73)</f>
        <v>1.4893191141183623E-4</v>
      </c>
      <c r="I73" s="91">
        <f>SUMIFS('ReEDs Generation Data'!N$729:N$1448,'ReEDs Generation Data'!$E$729:$E$1448,Calculations!$A73)</f>
        <v>1.4608166885631005E-4</v>
      </c>
      <c r="J73" s="91">
        <f>SUMIFS('ReEDs Generation Data'!O$729:O$1448,'ReEDs Generation Data'!$E$729:$E$1448,Calculations!$A73)</f>
        <v>1.4073581428315906E-4</v>
      </c>
      <c r="K73" s="91">
        <f>SUMIFS('ReEDs Generation Data'!P$729:P$1448,'ReEDs Generation Data'!$E$729:$E$1448,Calculations!$A73)</f>
        <v>1.3586837760775191E-4</v>
      </c>
      <c r="L73" s="91">
        <f>SUMIFS('ReEDs Generation Data'!Q$729:Q$1448,'ReEDs Generation Data'!$E$729:$E$1448,Calculations!$A73)</f>
        <v>1.3608678396520411E-4</v>
      </c>
      <c r="M73" s="91">
        <f>SUMIFS('ReEDs Generation Data'!R$729:R$1448,'ReEDs Generation Data'!$E$729:$E$1448,Calculations!$A73)</f>
        <v>1.3631326839773489E-4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topLeftCell="A10" workbookViewId="0">
      <selection activeCell="B32" sqref="B32"/>
    </sheetView>
  </sheetViews>
  <sheetFormatPr defaultRowHeight="14.75"/>
  <cols>
    <col min="1" max="1" width="15.26953125" customWidth="1"/>
    <col min="2" max="2" width="46.726562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tabSelected="1" workbookViewId="0">
      <selection activeCell="C2" sqref="C2"/>
    </sheetView>
  </sheetViews>
  <sheetFormatPr defaultRowHeight="14.75"/>
  <cols>
    <col min="1" max="1" width="22.54296875" customWidth="1"/>
    <col min="2" max="2" width="22.08984375" customWidth="1"/>
    <col min="4" max="4" width="10.6796875" bestFit="1" customWidth="1"/>
  </cols>
  <sheetData>
    <row r="1" spans="1:32">
      <c r="B1" t="s">
        <v>909</v>
      </c>
      <c r="C1" t="s">
        <v>39</v>
      </c>
      <c r="E1">
        <f>IF(B2=TRUE,SUMIFS($B$147:$B$162,$A$147:$A$162,$A10),SUMIFS(E$125:E$140,$A$125:$A$140,$A10))</f>
        <v>4.2820318634287188E-2</v>
      </c>
    </row>
    <row r="2" spans="1:32">
      <c r="A2" t="str">
        <f>About!B1</f>
        <v>Colorado</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c r="A5" s="99" t="s">
        <v>439</v>
      </c>
      <c r="B5">
        <f>C5</f>
        <v>2600224</v>
      </c>
      <c r="C5" s="41">
        <f>SUMIFS('EIA_State Elec Profiles'!$C:$C,'EIA_State Elec Profiles'!$B:$B,A5,'EIA_State Elec Profiles'!$A:$A,$A$2)</f>
        <v>2600224</v>
      </c>
      <c r="D5">
        <f>C5</f>
        <v>2600224</v>
      </c>
      <c r="E5">
        <f t="shared" ref="E5:AF5" si="0">D5</f>
        <v>2600224</v>
      </c>
      <c r="F5">
        <f t="shared" si="0"/>
        <v>2600224</v>
      </c>
      <c r="G5">
        <f t="shared" si="0"/>
        <v>2600224</v>
      </c>
      <c r="H5">
        <f t="shared" si="0"/>
        <v>2600224</v>
      </c>
      <c r="I5">
        <f t="shared" si="0"/>
        <v>2600224</v>
      </c>
      <c r="J5">
        <f t="shared" si="0"/>
        <v>2600224</v>
      </c>
      <c r="K5">
        <f t="shared" si="0"/>
        <v>2600224</v>
      </c>
      <c r="L5">
        <f t="shared" si="0"/>
        <v>2600224</v>
      </c>
      <c r="M5">
        <f t="shared" si="0"/>
        <v>2600224</v>
      </c>
      <c r="N5">
        <f t="shared" si="0"/>
        <v>2600224</v>
      </c>
      <c r="O5">
        <f t="shared" si="0"/>
        <v>2600224</v>
      </c>
      <c r="P5">
        <f t="shared" si="0"/>
        <v>2600224</v>
      </c>
      <c r="Q5">
        <f t="shared" si="0"/>
        <v>2600224</v>
      </c>
      <c r="R5">
        <f t="shared" si="0"/>
        <v>2600224</v>
      </c>
      <c r="S5">
        <f t="shared" si="0"/>
        <v>2600224</v>
      </c>
      <c r="T5">
        <f t="shared" si="0"/>
        <v>2600224</v>
      </c>
      <c r="U5">
        <f t="shared" si="0"/>
        <v>2600224</v>
      </c>
      <c r="V5">
        <f t="shared" si="0"/>
        <v>2600224</v>
      </c>
      <c r="W5">
        <f t="shared" si="0"/>
        <v>2600224</v>
      </c>
      <c r="X5">
        <f t="shared" si="0"/>
        <v>2600224</v>
      </c>
      <c r="Y5">
        <f t="shared" si="0"/>
        <v>2600224</v>
      </c>
      <c r="Z5">
        <f t="shared" si="0"/>
        <v>2600224</v>
      </c>
      <c r="AA5">
        <f t="shared" si="0"/>
        <v>2600224</v>
      </c>
      <c r="AB5">
        <f t="shared" si="0"/>
        <v>2600224</v>
      </c>
      <c r="AC5">
        <f t="shared" si="0"/>
        <v>2600224</v>
      </c>
      <c r="AD5">
        <f t="shared" si="0"/>
        <v>2600224</v>
      </c>
      <c r="AE5">
        <f t="shared" si="0"/>
        <v>2600224</v>
      </c>
      <c r="AF5">
        <f t="shared" si="0"/>
        <v>2600224</v>
      </c>
    </row>
    <row r="6" spans="1:32">
      <c r="A6" s="99" t="s">
        <v>440</v>
      </c>
      <c r="B6">
        <f>C6</f>
        <v>0</v>
      </c>
      <c r="C6" s="41">
        <f>SUMIFS('EIA_State Elec Profiles'!$C:$C,'EIA_State Elec Profiles'!$B:$B,A6,'EIA_State Elec Profiles'!$A:$A,$A$2)</f>
        <v>0</v>
      </c>
      <c r="D6">
        <f>C6</f>
        <v>0</v>
      </c>
      <c r="E6">
        <f t="shared" ref="E6:AF6" si="1">D6</f>
        <v>0</v>
      </c>
      <c r="F6">
        <f t="shared" si="1"/>
        <v>0</v>
      </c>
      <c r="G6">
        <f t="shared" si="1"/>
        <v>0</v>
      </c>
      <c r="H6">
        <f t="shared" si="1"/>
        <v>0</v>
      </c>
      <c r="I6">
        <f t="shared" si="1"/>
        <v>0</v>
      </c>
      <c r="J6">
        <f t="shared" si="1"/>
        <v>0</v>
      </c>
      <c r="K6">
        <f t="shared" si="1"/>
        <v>0</v>
      </c>
      <c r="L6">
        <f t="shared" si="1"/>
        <v>0</v>
      </c>
      <c r="M6">
        <f t="shared" si="1"/>
        <v>0</v>
      </c>
      <c r="N6">
        <f t="shared" si="1"/>
        <v>0</v>
      </c>
      <c r="O6">
        <f t="shared" si="1"/>
        <v>0</v>
      </c>
      <c r="P6">
        <f t="shared" si="1"/>
        <v>0</v>
      </c>
      <c r="Q6">
        <f t="shared" si="1"/>
        <v>0</v>
      </c>
      <c r="R6">
        <f t="shared" si="1"/>
        <v>0</v>
      </c>
      <c r="S6">
        <f t="shared" si="1"/>
        <v>0</v>
      </c>
      <c r="T6">
        <f t="shared" si="1"/>
        <v>0</v>
      </c>
      <c r="U6">
        <f t="shared" si="1"/>
        <v>0</v>
      </c>
      <c r="V6">
        <f t="shared" si="1"/>
        <v>0</v>
      </c>
      <c r="W6">
        <f t="shared" si="1"/>
        <v>0</v>
      </c>
      <c r="X6">
        <f t="shared" si="1"/>
        <v>0</v>
      </c>
      <c r="Y6">
        <f t="shared" si="1"/>
        <v>0</v>
      </c>
      <c r="Z6">
        <f t="shared" si="1"/>
        <v>0</v>
      </c>
      <c r="AA6">
        <f t="shared" si="1"/>
        <v>0</v>
      </c>
      <c r="AB6">
        <f t="shared" si="1"/>
        <v>0</v>
      </c>
      <c r="AC6">
        <f t="shared" si="1"/>
        <v>0</v>
      </c>
      <c r="AD6">
        <f t="shared" si="1"/>
        <v>0</v>
      </c>
      <c r="AE6">
        <f t="shared" si="1"/>
        <v>0</v>
      </c>
      <c r="AF6">
        <f t="shared" si="1"/>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1766509.5493334397</v>
      </c>
      <c r="C10">
        <f>D10</f>
        <v>1766509.5493334397</v>
      </c>
      <c r="D10">
        <f t="shared" ref="D10:D33" si="2">SUM(D$5*SUMIFS(C$39:C$48,$B$39:$B$48,$A10),D$6*IF($B$2=TRUE,SUMIFS($B$147:$B$162,$A$147:$A$162,$A10),SUMIFS(E$125:E$140,$A$125:$A$140,$A10)))</f>
        <v>1766509.5493334397</v>
      </c>
      <c r="E10">
        <f t="shared" ref="E10:N10" si="3">SUM(E$5*SUMIFS(D$39:D$48,$B$39:$B$48,$A10),E$6*IF($B$2=TRUE,SUMIFS($B$147:$B$162,$A$147:$A$162,$A10),SUMIFS(F$125:F$140,$A$125:$A$140,$A10)))</f>
        <v>1679402.369775617</v>
      </c>
      <c r="F10">
        <f t="shared" si="3"/>
        <v>1599824.6721762251</v>
      </c>
      <c r="G10">
        <f t="shared" si="3"/>
        <v>1391994.3624651204</v>
      </c>
      <c r="H10">
        <f t="shared" si="3"/>
        <v>1182205.2351064323</v>
      </c>
      <c r="I10">
        <f t="shared" si="3"/>
        <v>1043877.0979237686</v>
      </c>
      <c r="J10">
        <f t="shared" si="3"/>
        <v>509357.42395356717</v>
      </c>
      <c r="K10">
        <f t="shared" si="3"/>
        <v>452587.02285377827</v>
      </c>
      <c r="L10">
        <f t="shared" si="3"/>
        <v>371535.20977373834</v>
      </c>
      <c r="M10">
        <f t="shared" si="3"/>
        <v>371535.20977373834</v>
      </c>
      <c r="N10">
        <f t="shared" si="3"/>
        <v>371535.20977373834</v>
      </c>
      <c r="O10">
        <f t="shared" ref="O10:AE10" si="4">SUM(O$5*SUMIFS(N$39:N$48,$B$39:$B$48,$A10),O$6*IF($B$2=TRUE,SUMIFS($B$147:$B$162,$A$147:$A$162,$A10),SUMIFS(P$125:P$140,$A$125:$A$140,$A10)))</f>
        <v>371535.20977373834</v>
      </c>
      <c r="P10">
        <f t="shared" si="4"/>
        <v>371535.20977373834</v>
      </c>
      <c r="Q10">
        <f t="shared" si="4"/>
        <v>371535.20977373834</v>
      </c>
      <c r="R10">
        <f t="shared" si="4"/>
        <v>371535.20977373834</v>
      </c>
      <c r="S10">
        <f t="shared" si="4"/>
        <v>371535.20977373834</v>
      </c>
      <c r="T10">
        <f t="shared" si="4"/>
        <v>371535.20977373834</v>
      </c>
      <c r="U10">
        <f t="shared" si="4"/>
        <v>371535.20977373834</v>
      </c>
      <c r="V10">
        <f t="shared" si="4"/>
        <v>371535.20977373834</v>
      </c>
      <c r="W10">
        <f t="shared" si="4"/>
        <v>371535.20977373834</v>
      </c>
      <c r="X10">
        <f t="shared" si="4"/>
        <v>371535.20977373834</v>
      </c>
      <c r="Y10">
        <f t="shared" si="4"/>
        <v>371535.20977373834</v>
      </c>
      <c r="Z10">
        <f t="shared" si="4"/>
        <v>371535.20977373834</v>
      </c>
      <c r="AA10">
        <f t="shared" si="4"/>
        <v>371535.20977373834</v>
      </c>
      <c r="AB10">
        <f t="shared" si="4"/>
        <v>371535.20977373834</v>
      </c>
      <c r="AC10">
        <f t="shared" si="4"/>
        <v>371535.20977373834</v>
      </c>
      <c r="AD10">
        <f t="shared" si="4"/>
        <v>371535.20977373834</v>
      </c>
      <c r="AE10">
        <f t="shared" si="4"/>
        <v>371535.20977373834</v>
      </c>
      <c r="AF10">
        <f>SUM(AF$5*SUMIFS(AE$39:AE$48,$B$39:$B$48,$A10),AF$6*IF($B$2=TRUE,SUMIFS($B$147:$B$162,$A$147:$A$162,$A10),SUMIFS(AG$125:AG$140,$A$125:$A$140,$A10)))</f>
        <v>371535.20977373834</v>
      </c>
    </row>
    <row r="11" spans="1:32">
      <c r="A11" s="100" t="s">
        <v>347</v>
      </c>
      <c r="B11">
        <f t="shared" ref="B11:B33" si="5">D11</f>
        <v>115389.87190106398</v>
      </c>
      <c r="C11">
        <f t="shared" ref="C11:C33" si="6">D11</f>
        <v>115389.87190106398</v>
      </c>
      <c r="D11">
        <f t="shared" si="2"/>
        <v>115389.87190106398</v>
      </c>
      <c r="E11">
        <f t="shared" ref="E11:N11" si="7">SUM(E$5*SUMIFS(D$39:D$48,$B$39:$B$48,$A11),E$6*IF($B$2=TRUE,SUMIFS($B$147:$B$162,$A$147:$A$162,$A11),SUMIFS(F$125:F$140,$A$125:$A$140,$A11)))</f>
        <v>95936.808139103348</v>
      </c>
      <c r="F11">
        <f t="shared" si="7"/>
        <v>91558.217034871777</v>
      </c>
      <c r="G11">
        <f t="shared" si="7"/>
        <v>65112.662691366735</v>
      </c>
      <c r="H11">
        <f t="shared" si="7"/>
        <v>60440.771670160546</v>
      </c>
      <c r="I11">
        <f t="shared" si="7"/>
        <v>48049.918277597528</v>
      </c>
      <c r="J11">
        <f t="shared" si="7"/>
        <v>40101.838067483273</v>
      </c>
      <c r="K11">
        <f t="shared" si="7"/>
        <v>32378.223562048934</v>
      </c>
      <c r="L11">
        <f t="shared" si="7"/>
        <v>19121.027725651365</v>
      </c>
      <c r="M11">
        <f t="shared" si="7"/>
        <v>19121.027725651365</v>
      </c>
      <c r="N11">
        <f t="shared" si="7"/>
        <v>19121.027725651365</v>
      </c>
      <c r="O11">
        <f t="shared" ref="O11:AF11" si="8">SUM(O$5*SUMIFS(N$39:N$48,$B$39:$B$48,$A11),O$6*IF($B$2=TRUE,SUMIFS($B$147:$B$162,$A$147:$A$162,$A11),SUMIFS(P$125:P$140,$A$125:$A$140,$A11)))</f>
        <v>19121.027725651365</v>
      </c>
      <c r="P11">
        <f t="shared" si="8"/>
        <v>19121.027725651365</v>
      </c>
      <c r="Q11">
        <f t="shared" si="8"/>
        <v>19121.027725651365</v>
      </c>
      <c r="R11">
        <f t="shared" si="8"/>
        <v>19121.027725651365</v>
      </c>
      <c r="S11">
        <f t="shared" si="8"/>
        <v>19121.027725651365</v>
      </c>
      <c r="T11">
        <f t="shared" si="8"/>
        <v>19121.027725651365</v>
      </c>
      <c r="U11">
        <f t="shared" si="8"/>
        <v>19121.027725651365</v>
      </c>
      <c r="V11">
        <f t="shared" si="8"/>
        <v>19121.027725651365</v>
      </c>
      <c r="W11">
        <f t="shared" si="8"/>
        <v>19121.027725651365</v>
      </c>
      <c r="X11">
        <f t="shared" si="8"/>
        <v>19121.027725651365</v>
      </c>
      <c r="Y11">
        <f t="shared" si="8"/>
        <v>19121.027725651365</v>
      </c>
      <c r="Z11">
        <f t="shared" si="8"/>
        <v>19121.027725651365</v>
      </c>
      <c r="AA11">
        <f t="shared" si="8"/>
        <v>19121.027725651365</v>
      </c>
      <c r="AB11">
        <f t="shared" si="8"/>
        <v>19121.027725651365</v>
      </c>
      <c r="AC11">
        <f t="shared" si="8"/>
        <v>19121.027725651365</v>
      </c>
      <c r="AD11">
        <f t="shared" si="8"/>
        <v>19121.027725651365</v>
      </c>
      <c r="AE11">
        <f t="shared" si="8"/>
        <v>19121.027725651365</v>
      </c>
      <c r="AF11">
        <f t="shared" si="8"/>
        <v>19121.027725651365</v>
      </c>
    </row>
    <row r="12" spans="1:32">
      <c r="A12" s="100" t="s">
        <v>348</v>
      </c>
      <c r="B12">
        <f t="shared" si="5"/>
        <v>0</v>
      </c>
      <c r="C12">
        <f t="shared" si="6"/>
        <v>0</v>
      </c>
      <c r="D12">
        <f t="shared" si="2"/>
        <v>0</v>
      </c>
      <c r="E12">
        <f t="shared" ref="E12:N12" si="9">SUM(E$5*SUMIFS(D$39:D$48,$B$39:$B$48,$A12),E$6*IF($B$2=TRUE,SUMIFS($B$147:$B$162,$A$147:$A$162,$A12),SUMIFS(F$125:F$140,$A$125:$A$140,$A12)))</f>
        <v>0</v>
      </c>
      <c r="F12">
        <f t="shared" si="9"/>
        <v>0</v>
      </c>
      <c r="G12">
        <f t="shared" si="9"/>
        <v>0</v>
      </c>
      <c r="H12">
        <f t="shared" si="9"/>
        <v>0</v>
      </c>
      <c r="I12">
        <f t="shared" si="9"/>
        <v>0</v>
      </c>
      <c r="J12">
        <f t="shared" si="9"/>
        <v>0</v>
      </c>
      <c r="K12">
        <f t="shared" si="9"/>
        <v>0</v>
      </c>
      <c r="L12">
        <f t="shared" si="9"/>
        <v>0</v>
      </c>
      <c r="M12">
        <f t="shared" si="9"/>
        <v>0</v>
      </c>
      <c r="N12">
        <f t="shared" si="9"/>
        <v>0</v>
      </c>
      <c r="O12">
        <f t="shared" ref="O12:AF12" si="10">SUM(O$5*SUMIFS(N$39:N$48,$B$39:$B$48,$A12),O$6*IF($B$2=TRUE,SUMIFS($B$147:$B$162,$A$147:$A$162,$A12),SUMIFS(P$125:P$140,$A$125:$A$140,$A12)))</f>
        <v>0</v>
      </c>
      <c r="P12">
        <f t="shared" si="10"/>
        <v>0</v>
      </c>
      <c r="Q12">
        <f t="shared" si="10"/>
        <v>0</v>
      </c>
      <c r="R12">
        <f t="shared" si="10"/>
        <v>0</v>
      </c>
      <c r="S12">
        <f t="shared" si="10"/>
        <v>0</v>
      </c>
      <c r="T12">
        <f t="shared" si="10"/>
        <v>0</v>
      </c>
      <c r="U12">
        <f t="shared" si="10"/>
        <v>0</v>
      </c>
      <c r="V12">
        <f t="shared" si="10"/>
        <v>0</v>
      </c>
      <c r="W12">
        <f t="shared" si="10"/>
        <v>0</v>
      </c>
      <c r="X12">
        <f t="shared" si="10"/>
        <v>0</v>
      </c>
      <c r="Y12">
        <f t="shared" si="10"/>
        <v>0</v>
      </c>
      <c r="Z12">
        <f t="shared" si="10"/>
        <v>0</v>
      </c>
      <c r="AA12">
        <f t="shared" si="10"/>
        <v>0</v>
      </c>
      <c r="AB12">
        <f t="shared" si="10"/>
        <v>0</v>
      </c>
      <c r="AC12">
        <f t="shared" si="10"/>
        <v>0</v>
      </c>
      <c r="AD12">
        <f t="shared" si="10"/>
        <v>0</v>
      </c>
      <c r="AE12">
        <f t="shared" si="10"/>
        <v>0</v>
      </c>
      <c r="AF12">
        <f t="shared" si="10"/>
        <v>0</v>
      </c>
    </row>
    <row r="13" spans="1:32">
      <c r="A13" s="100" t="s">
        <v>99</v>
      </c>
      <c r="B13">
        <f t="shared" si="5"/>
        <v>28062.105999681895</v>
      </c>
      <c r="C13">
        <f t="shared" si="6"/>
        <v>28062.105999681895</v>
      </c>
      <c r="D13">
        <f t="shared" si="2"/>
        <v>28062.105999681895</v>
      </c>
      <c r="E13">
        <f t="shared" ref="E13:N13" si="11">SUM(E$5*SUMIFS(D$39:D$48,$B$39:$B$48,$A13),E$6*IF($B$2=TRUE,SUMIFS($B$147:$B$162,$A$147:$A$162,$A13),SUMIFS(F$125:F$140,$A$125:$A$140,$A13)))</f>
        <v>27457.161037467402</v>
      </c>
      <c r="F13">
        <f t="shared" si="11"/>
        <v>27548.01865034665</v>
      </c>
      <c r="G13">
        <f t="shared" si="11"/>
        <v>27828.887487351818</v>
      </c>
      <c r="H13">
        <f t="shared" si="11"/>
        <v>29494.425232938775</v>
      </c>
      <c r="I13">
        <f t="shared" si="11"/>
        <v>31155.779012336759</v>
      </c>
      <c r="J13">
        <f t="shared" si="11"/>
        <v>73172.579611127745</v>
      </c>
      <c r="K13">
        <f t="shared" si="11"/>
        <v>64462.510550805004</v>
      </c>
      <c r="L13">
        <f t="shared" si="11"/>
        <v>59116.249481245257</v>
      </c>
      <c r="M13">
        <f t="shared" si="11"/>
        <v>59116.249481245257</v>
      </c>
      <c r="N13">
        <f t="shared" si="11"/>
        <v>59116.249481245257</v>
      </c>
      <c r="O13">
        <f t="shared" ref="O13:AF13" si="12">SUM(O$5*SUMIFS(N$39:N$48,$B$39:$B$48,$A13),O$6*IF($B$2=TRUE,SUMIFS($B$147:$B$162,$A$147:$A$162,$A13),SUMIFS(P$125:P$140,$A$125:$A$140,$A13)))</f>
        <v>59116.249481245257</v>
      </c>
      <c r="P13">
        <f t="shared" si="12"/>
        <v>59116.249481245257</v>
      </c>
      <c r="Q13">
        <f t="shared" si="12"/>
        <v>59116.249481245257</v>
      </c>
      <c r="R13">
        <f t="shared" si="12"/>
        <v>59116.249481245257</v>
      </c>
      <c r="S13">
        <f t="shared" si="12"/>
        <v>59116.249481245257</v>
      </c>
      <c r="T13">
        <f t="shared" si="12"/>
        <v>59116.249481245257</v>
      </c>
      <c r="U13">
        <f t="shared" si="12"/>
        <v>59116.249481245257</v>
      </c>
      <c r="V13">
        <f t="shared" si="12"/>
        <v>59116.249481245257</v>
      </c>
      <c r="W13">
        <f t="shared" si="12"/>
        <v>59116.249481245257</v>
      </c>
      <c r="X13">
        <f t="shared" si="12"/>
        <v>59116.249481245257</v>
      </c>
      <c r="Y13">
        <f t="shared" si="12"/>
        <v>59116.249481245257</v>
      </c>
      <c r="Z13">
        <f t="shared" si="12"/>
        <v>59116.249481245257</v>
      </c>
      <c r="AA13">
        <f t="shared" si="12"/>
        <v>59116.249481245257</v>
      </c>
      <c r="AB13">
        <f t="shared" si="12"/>
        <v>59116.249481245257</v>
      </c>
      <c r="AC13">
        <f t="shared" si="12"/>
        <v>59116.249481245257</v>
      </c>
      <c r="AD13">
        <f t="shared" si="12"/>
        <v>59116.249481245257</v>
      </c>
      <c r="AE13">
        <f t="shared" si="12"/>
        <v>59116.249481245257</v>
      </c>
      <c r="AF13">
        <f t="shared" si="12"/>
        <v>59116.249481245257</v>
      </c>
    </row>
    <row r="14" spans="1:32">
      <c r="A14" s="100" t="s">
        <v>101</v>
      </c>
      <c r="B14">
        <f t="shared" si="5"/>
        <v>41057.249518873374</v>
      </c>
      <c r="C14">
        <f t="shared" si="6"/>
        <v>41057.249518873374</v>
      </c>
      <c r="D14">
        <f t="shared" si="2"/>
        <v>41057.249518873374</v>
      </c>
      <c r="E14">
        <f t="shared" ref="E14:N14" si="13">SUM(E$5*SUMIFS(D$39:D$48,$B$39:$B$48,$A14),E$6*IF($B$2=TRUE,SUMIFS($B$147:$B$162,$A$147:$A$162,$A14),SUMIFS(F$125:F$140,$A$125:$A$140,$A14)))</f>
        <v>47085.476643473201</v>
      </c>
      <c r="F14">
        <f t="shared" si="13"/>
        <v>46390.63654317832</v>
      </c>
      <c r="G14">
        <f t="shared" si="13"/>
        <v>44907.315266219397</v>
      </c>
      <c r="H14">
        <f t="shared" si="13"/>
        <v>44600.533971594909</v>
      </c>
      <c r="I14">
        <f t="shared" si="13"/>
        <v>43298.13257639113</v>
      </c>
      <c r="J14">
        <f t="shared" si="13"/>
        <v>33149.750470103842</v>
      </c>
      <c r="K14">
        <f t="shared" si="13"/>
        <v>31773.389006669317</v>
      </c>
      <c r="L14">
        <f t="shared" si="13"/>
        <v>29847.763931790625</v>
      </c>
      <c r="M14">
        <f t="shared" si="13"/>
        <v>29847.763931790625</v>
      </c>
      <c r="N14">
        <f t="shared" si="13"/>
        <v>29847.763931790625</v>
      </c>
      <c r="O14">
        <f t="shared" ref="O14:AF14" si="14">SUM(O$5*SUMIFS(N$39:N$48,$B$39:$B$48,$A14),O$6*IF($B$2=TRUE,SUMIFS($B$147:$B$162,$A$147:$A$162,$A14),SUMIFS(P$125:P$140,$A$125:$A$140,$A14)))</f>
        <v>29847.763931790625</v>
      </c>
      <c r="P14">
        <f t="shared" si="14"/>
        <v>29847.763931790625</v>
      </c>
      <c r="Q14">
        <f t="shared" si="14"/>
        <v>29847.763931790625</v>
      </c>
      <c r="R14">
        <f t="shared" si="14"/>
        <v>29847.763931790625</v>
      </c>
      <c r="S14">
        <f t="shared" si="14"/>
        <v>29847.763931790625</v>
      </c>
      <c r="T14">
        <f t="shared" si="14"/>
        <v>29847.763931790625</v>
      </c>
      <c r="U14">
        <f t="shared" si="14"/>
        <v>29847.763931790625</v>
      </c>
      <c r="V14">
        <f t="shared" si="14"/>
        <v>29847.763931790625</v>
      </c>
      <c r="W14">
        <f t="shared" si="14"/>
        <v>29847.763931790625</v>
      </c>
      <c r="X14">
        <f t="shared" si="14"/>
        <v>29847.763931790625</v>
      </c>
      <c r="Y14">
        <f t="shared" si="14"/>
        <v>29847.763931790625</v>
      </c>
      <c r="Z14">
        <f t="shared" si="14"/>
        <v>29847.763931790625</v>
      </c>
      <c r="AA14">
        <f t="shared" si="14"/>
        <v>29847.763931790625</v>
      </c>
      <c r="AB14">
        <f t="shared" si="14"/>
        <v>29847.763931790625</v>
      </c>
      <c r="AC14">
        <f t="shared" si="14"/>
        <v>29847.763931790625</v>
      </c>
      <c r="AD14">
        <f t="shared" si="14"/>
        <v>29847.763931790625</v>
      </c>
      <c r="AE14">
        <f t="shared" si="14"/>
        <v>29847.763931790625</v>
      </c>
      <c r="AF14">
        <f t="shared" si="14"/>
        <v>29847.763931790625</v>
      </c>
    </row>
    <row r="15" spans="1:32">
      <c r="A15" s="100" t="s">
        <v>100</v>
      </c>
      <c r="B15">
        <f t="shared" si="5"/>
        <v>603982.84520427522</v>
      </c>
      <c r="C15">
        <f t="shared" si="6"/>
        <v>603982.84520427522</v>
      </c>
      <c r="D15">
        <f t="shared" si="2"/>
        <v>603982.84520427522</v>
      </c>
      <c r="E15">
        <f t="shared" ref="E15:N15" si="15">SUM(E$5*SUMIFS(D$39:D$48,$B$39:$B$48,$A15),E$6*IF($B$2=TRUE,SUMIFS($B$147:$B$162,$A$147:$A$162,$A15),SUMIFS(F$125:F$140,$A$125:$A$140,$A15)))</f>
        <v>661745.64320759592</v>
      </c>
      <c r="F15">
        <f t="shared" si="15"/>
        <v>738627.36067064933</v>
      </c>
      <c r="G15">
        <f t="shared" si="15"/>
        <v>958201.1796321338</v>
      </c>
      <c r="H15">
        <f t="shared" si="15"/>
        <v>1164763.0672500005</v>
      </c>
      <c r="I15">
        <f t="shared" si="15"/>
        <v>1307401.4743332791</v>
      </c>
      <c r="J15">
        <f t="shared" si="15"/>
        <v>1801067.2867093764</v>
      </c>
      <c r="K15">
        <f t="shared" si="15"/>
        <v>1861576.243768374</v>
      </c>
      <c r="L15">
        <f t="shared" si="15"/>
        <v>1950604.3455501487</v>
      </c>
      <c r="M15">
        <f t="shared" si="15"/>
        <v>1950604.3455501487</v>
      </c>
      <c r="N15">
        <f t="shared" si="15"/>
        <v>1950604.3455501487</v>
      </c>
      <c r="O15">
        <f t="shared" ref="O15:AF15" si="16">SUM(O$5*SUMIFS(N$39:N$48,$B$39:$B$48,$A15),O$6*IF($B$2=TRUE,SUMIFS($B$147:$B$162,$A$147:$A$162,$A15),SUMIFS(P$125:P$140,$A$125:$A$140,$A15)))</f>
        <v>1950604.3455501487</v>
      </c>
      <c r="P15">
        <f t="shared" si="16"/>
        <v>1950604.3455501487</v>
      </c>
      <c r="Q15">
        <f t="shared" si="16"/>
        <v>1950604.3455501487</v>
      </c>
      <c r="R15">
        <f t="shared" si="16"/>
        <v>1950604.3455501487</v>
      </c>
      <c r="S15">
        <f t="shared" si="16"/>
        <v>1950604.3455501487</v>
      </c>
      <c r="T15">
        <f t="shared" si="16"/>
        <v>1950604.3455501487</v>
      </c>
      <c r="U15">
        <f t="shared" si="16"/>
        <v>1950604.3455501487</v>
      </c>
      <c r="V15">
        <f t="shared" si="16"/>
        <v>1950604.3455501487</v>
      </c>
      <c r="W15">
        <f t="shared" si="16"/>
        <v>1950604.3455501487</v>
      </c>
      <c r="X15">
        <f t="shared" si="16"/>
        <v>1950604.3455501487</v>
      </c>
      <c r="Y15">
        <f t="shared" si="16"/>
        <v>1950604.3455501487</v>
      </c>
      <c r="Z15">
        <f t="shared" si="16"/>
        <v>1950604.3455501487</v>
      </c>
      <c r="AA15">
        <f t="shared" si="16"/>
        <v>1950604.3455501487</v>
      </c>
      <c r="AB15">
        <f t="shared" si="16"/>
        <v>1950604.3455501487</v>
      </c>
      <c r="AC15">
        <f t="shared" si="16"/>
        <v>1950604.3455501487</v>
      </c>
      <c r="AD15">
        <f t="shared" si="16"/>
        <v>1950604.3455501487</v>
      </c>
      <c r="AE15">
        <f t="shared" si="16"/>
        <v>1950604.3455501487</v>
      </c>
      <c r="AF15">
        <f t="shared" si="16"/>
        <v>1950604.3455501487</v>
      </c>
    </row>
    <row r="16" spans="1:32">
      <c r="A16" s="100" t="s">
        <v>102</v>
      </c>
      <c r="B16">
        <f t="shared" si="5"/>
        <v>43095.025746833693</v>
      </c>
      <c r="C16">
        <f t="shared" si="6"/>
        <v>43095.025746833693</v>
      </c>
      <c r="D16">
        <f t="shared" si="2"/>
        <v>43095.025746833693</v>
      </c>
      <c r="E16">
        <f t="shared" ref="E16:N16" si="17">SUM(E$5*SUMIFS(D$39:D$48,$B$39:$B$48,$A16),E$6*IF($B$2=TRUE,SUMIFS($B$147:$B$162,$A$147:$A$162,$A16),SUMIFS(F$125:F$140,$A$125:$A$140,$A16)))</f>
        <v>86038.547706554498</v>
      </c>
      <c r="F16">
        <f t="shared" si="17"/>
        <v>93467.200107908968</v>
      </c>
      <c r="G16">
        <f t="shared" si="17"/>
        <v>109856.75310443001</v>
      </c>
      <c r="H16">
        <f t="shared" si="17"/>
        <v>116403.1173177434</v>
      </c>
      <c r="I16">
        <f t="shared" si="17"/>
        <v>120546.33433536869</v>
      </c>
      <c r="J16">
        <f t="shared" si="17"/>
        <v>135774.6407843928</v>
      </c>
      <c r="K16">
        <f t="shared" si="17"/>
        <v>150467.39767576463</v>
      </c>
      <c r="L16">
        <f t="shared" si="17"/>
        <v>162021.40414271766</v>
      </c>
      <c r="M16">
        <f t="shared" si="17"/>
        <v>162021.40414271766</v>
      </c>
      <c r="N16">
        <f t="shared" si="17"/>
        <v>162021.40414271766</v>
      </c>
      <c r="O16">
        <f t="shared" ref="O16:AF16" si="18">SUM(O$5*SUMIFS(N$39:N$48,$B$39:$B$48,$A16),O$6*IF($B$2=TRUE,SUMIFS($B$147:$B$162,$A$147:$A$162,$A16),SUMIFS(P$125:P$140,$A$125:$A$140,$A16)))</f>
        <v>162021.40414271766</v>
      </c>
      <c r="P16">
        <f t="shared" si="18"/>
        <v>162021.40414271766</v>
      </c>
      <c r="Q16">
        <f t="shared" si="18"/>
        <v>162021.40414271766</v>
      </c>
      <c r="R16">
        <f t="shared" si="18"/>
        <v>162021.40414271766</v>
      </c>
      <c r="S16">
        <f t="shared" si="18"/>
        <v>162021.40414271766</v>
      </c>
      <c r="T16">
        <f t="shared" si="18"/>
        <v>162021.40414271766</v>
      </c>
      <c r="U16">
        <f t="shared" si="18"/>
        <v>162021.40414271766</v>
      </c>
      <c r="V16">
        <f t="shared" si="18"/>
        <v>162021.40414271766</v>
      </c>
      <c r="W16">
        <f t="shared" si="18"/>
        <v>162021.40414271766</v>
      </c>
      <c r="X16">
        <f t="shared" si="18"/>
        <v>162021.40414271766</v>
      </c>
      <c r="Y16">
        <f t="shared" si="18"/>
        <v>162021.40414271766</v>
      </c>
      <c r="Z16">
        <f t="shared" si="18"/>
        <v>162021.40414271766</v>
      </c>
      <c r="AA16">
        <f t="shared" si="18"/>
        <v>162021.40414271766</v>
      </c>
      <c r="AB16">
        <f t="shared" si="18"/>
        <v>162021.40414271766</v>
      </c>
      <c r="AC16">
        <f t="shared" si="18"/>
        <v>162021.40414271766</v>
      </c>
      <c r="AD16">
        <f t="shared" si="18"/>
        <v>162021.40414271766</v>
      </c>
      <c r="AE16">
        <f t="shared" si="18"/>
        <v>162021.40414271766</v>
      </c>
      <c r="AF16">
        <f t="shared" si="18"/>
        <v>162021.40414271766</v>
      </c>
    </row>
    <row r="17" spans="1:32">
      <c r="A17" s="100" t="s">
        <v>103</v>
      </c>
      <c r="B17">
        <f t="shared" si="5"/>
        <v>0</v>
      </c>
      <c r="C17">
        <f t="shared" si="6"/>
        <v>0</v>
      </c>
      <c r="D17">
        <f t="shared" si="2"/>
        <v>0</v>
      </c>
      <c r="E17">
        <f t="shared" ref="E17:N17" si="19">SUM(E$5*SUMIFS(D$39:D$48,$B$39:$B$48,$A17),E$6*IF($B$2=TRUE,SUMIFS($B$147:$B$162,$A$147:$A$162,$A17),SUMIFS(F$125:F$140,$A$125:$A$140,$A17)))</f>
        <v>0</v>
      </c>
      <c r="F17">
        <f t="shared" si="19"/>
        <v>0</v>
      </c>
      <c r="G17">
        <f t="shared" si="19"/>
        <v>0</v>
      </c>
      <c r="H17">
        <f t="shared" si="19"/>
        <v>0</v>
      </c>
      <c r="I17">
        <f t="shared" si="19"/>
        <v>0</v>
      </c>
      <c r="J17">
        <f t="shared" si="19"/>
        <v>0</v>
      </c>
      <c r="K17">
        <f t="shared" si="19"/>
        <v>0</v>
      </c>
      <c r="L17">
        <f t="shared" si="19"/>
        <v>0</v>
      </c>
      <c r="M17">
        <f t="shared" si="19"/>
        <v>0</v>
      </c>
      <c r="N17">
        <f t="shared" si="19"/>
        <v>0</v>
      </c>
      <c r="O17">
        <f t="shared" ref="O17:AF17" si="20">SUM(O$5*SUMIFS(N$39:N$48,$B$39:$B$48,$A17),O$6*IF($B$2=TRUE,SUMIFS($B$147:$B$162,$A$147:$A$162,$A17),SUMIFS(P$125:P$140,$A$125:$A$140,$A17)))</f>
        <v>0</v>
      </c>
      <c r="P17">
        <f t="shared" si="20"/>
        <v>0</v>
      </c>
      <c r="Q17">
        <f t="shared" si="20"/>
        <v>0</v>
      </c>
      <c r="R17">
        <f t="shared" si="20"/>
        <v>0</v>
      </c>
      <c r="S17">
        <f t="shared" si="20"/>
        <v>0</v>
      </c>
      <c r="T17">
        <f t="shared" si="20"/>
        <v>0</v>
      </c>
      <c r="U17">
        <f t="shared" si="20"/>
        <v>0</v>
      </c>
      <c r="V17">
        <f t="shared" si="20"/>
        <v>0</v>
      </c>
      <c r="W17">
        <f t="shared" si="20"/>
        <v>0</v>
      </c>
      <c r="X17">
        <f t="shared" si="20"/>
        <v>0</v>
      </c>
      <c r="Y17">
        <f t="shared" si="20"/>
        <v>0</v>
      </c>
      <c r="Z17">
        <f t="shared" si="20"/>
        <v>0</v>
      </c>
      <c r="AA17">
        <f t="shared" si="20"/>
        <v>0</v>
      </c>
      <c r="AB17">
        <f t="shared" si="20"/>
        <v>0</v>
      </c>
      <c r="AC17">
        <f t="shared" si="20"/>
        <v>0</v>
      </c>
      <c r="AD17">
        <f t="shared" si="20"/>
        <v>0</v>
      </c>
      <c r="AE17">
        <f t="shared" si="20"/>
        <v>0</v>
      </c>
      <c r="AF17">
        <f t="shared" si="20"/>
        <v>0</v>
      </c>
    </row>
    <row r="18" spans="1:32">
      <c r="A18" s="100" t="s">
        <v>104</v>
      </c>
      <c r="B18">
        <f t="shared" si="5"/>
        <v>451.76626045332682</v>
      </c>
      <c r="C18">
        <f t="shared" si="6"/>
        <v>451.76626045332682</v>
      </c>
      <c r="D18">
        <f t="shared" si="2"/>
        <v>451.76626045332682</v>
      </c>
      <c r="E18">
        <f t="shared" ref="E18:N18" si="21">SUM(E$5*SUMIFS(D$39:D$48,$B$39:$B$48,$A18),E$6*IF($B$2=TRUE,SUMIFS($B$147:$B$162,$A$147:$A$162,$A18),SUMIFS(F$125:F$140,$A$125:$A$140,$A18)))</f>
        <v>388.77084618570501</v>
      </c>
      <c r="F18">
        <f t="shared" si="21"/>
        <v>443.59630508193027</v>
      </c>
      <c r="G18">
        <f t="shared" si="21"/>
        <v>429.26548064571472</v>
      </c>
      <c r="H18">
        <f t="shared" si="21"/>
        <v>423.70455194631495</v>
      </c>
      <c r="I18">
        <f t="shared" si="21"/>
        <v>421.03300222666775</v>
      </c>
      <c r="J18">
        <f t="shared" si="21"/>
        <v>337.96948872834645</v>
      </c>
      <c r="K18">
        <f t="shared" si="21"/>
        <v>313.79577584702821</v>
      </c>
      <c r="L18">
        <f t="shared" si="21"/>
        <v>330.86049169343619</v>
      </c>
      <c r="M18">
        <f t="shared" si="21"/>
        <v>330.86049169343619</v>
      </c>
      <c r="N18">
        <f t="shared" si="21"/>
        <v>330.86049169343619</v>
      </c>
      <c r="O18">
        <f t="shared" ref="O18:AF18" si="22">SUM(O$5*SUMIFS(N$39:N$48,$B$39:$B$48,$A18),O$6*IF($B$2=TRUE,SUMIFS($B$147:$B$162,$A$147:$A$162,$A18),SUMIFS(P$125:P$140,$A$125:$A$140,$A18)))</f>
        <v>330.86049169343619</v>
      </c>
      <c r="P18">
        <f t="shared" si="22"/>
        <v>330.86049169343619</v>
      </c>
      <c r="Q18">
        <f t="shared" si="22"/>
        <v>330.86049169343619</v>
      </c>
      <c r="R18">
        <f t="shared" si="22"/>
        <v>330.86049169343619</v>
      </c>
      <c r="S18">
        <f t="shared" si="22"/>
        <v>330.86049169343619</v>
      </c>
      <c r="T18">
        <f t="shared" si="22"/>
        <v>330.86049169343619</v>
      </c>
      <c r="U18">
        <f t="shared" si="22"/>
        <v>330.86049169343619</v>
      </c>
      <c r="V18">
        <f t="shared" si="22"/>
        <v>330.86049169343619</v>
      </c>
      <c r="W18">
        <f t="shared" si="22"/>
        <v>330.86049169343619</v>
      </c>
      <c r="X18">
        <f t="shared" si="22"/>
        <v>330.86049169343619</v>
      </c>
      <c r="Y18">
        <f t="shared" si="22"/>
        <v>330.86049169343619</v>
      </c>
      <c r="Z18">
        <f t="shared" si="22"/>
        <v>330.86049169343619</v>
      </c>
      <c r="AA18">
        <f t="shared" si="22"/>
        <v>330.86049169343619</v>
      </c>
      <c r="AB18">
        <f t="shared" si="22"/>
        <v>330.86049169343619</v>
      </c>
      <c r="AC18">
        <f t="shared" si="22"/>
        <v>330.86049169343619</v>
      </c>
      <c r="AD18">
        <f t="shared" si="22"/>
        <v>330.86049169343619</v>
      </c>
      <c r="AE18">
        <f t="shared" si="22"/>
        <v>330.86049169343619</v>
      </c>
      <c r="AF18">
        <f t="shared" si="22"/>
        <v>330.86049169343619</v>
      </c>
    </row>
    <row r="19" spans="1:32">
      <c r="A19" s="100" t="s">
        <v>105</v>
      </c>
      <c r="B19">
        <f t="shared" si="5"/>
        <v>1585.9165518996608</v>
      </c>
      <c r="C19">
        <f t="shared" si="6"/>
        <v>1585.9165518996608</v>
      </c>
      <c r="D19">
        <f t="shared" si="2"/>
        <v>1585.9165518996608</v>
      </c>
      <c r="E19">
        <f t="shared" ref="E19:N19" si="23">SUM(E$5*SUMIFS(D$39:D$48,$B$39:$B$48,$A19),E$6*IF($B$2=TRUE,SUMIFS($B$147:$B$162,$A$147:$A$162,$A19),SUMIFS(F$125:F$140,$A$125:$A$140,$A19)))</f>
        <v>1593.5519967273067</v>
      </c>
      <c r="F19">
        <f t="shared" si="23"/>
        <v>1944.0216550004805</v>
      </c>
      <c r="G19">
        <f t="shared" si="23"/>
        <v>1869.7073467692253</v>
      </c>
      <c r="H19">
        <f t="shared" si="23"/>
        <v>1819.8548155216242</v>
      </c>
      <c r="I19">
        <f t="shared" si="23"/>
        <v>5046.2129977532331</v>
      </c>
      <c r="J19">
        <f t="shared" si="23"/>
        <v>6548.7752341972518</v>
      </c>
      <c r="K19">
        <f t="shared" si="23"/>
        <v>5979.5403360496102</v>
      </c>
      <c r="L19">
        <f t="shared" si="23"/>
        <v>7041.9197878144278</v>
      </c>
      <c r="M19">
        <f t="shared" si="23"/>
        <v>7041.9197878144278</v>
      </c>
      <c r="N19">
        <f t="shared" si="23"/>
        <v>7041.9197878144278</v>
      </c>
      <c r="O19">
        <f t="shared" ref="O19:AF19" si="24">SUM(O$5*SUMIFS(N$39:N$48,$B$39:$B$48,$A19),O$6*IF($B$2=TRUE,SUMIFS($B$147:$B$162,$A$147:$A$162,$A19),SUMIFS(P$125:P$140,$A$125:$A$140,$A19)))</f>
        <v>7041.9197878144278</v>
      </c>
      <c r="P19">
        <f t="shared" si="24"/>
        <v>7041.9197878144278</v>
      </c>
      <c r="Q19">
        <f t="shared" si="24"/>
        <v>7041.9197878144278</v>
      </c>
      <c r="R19">
        <f t="shared" si="24"/>
        <v>7041.9197878144278</v>
      </c>
      <c r="S19">
        <f t="shared" si="24"/>
        <v>7041.9197878144278</v>
      </c>
      <c r="T19">
        <f t="shared" si="24"/>
        <v>7041.9197878144278</v>
      </c>
      <c r="U19">
        <f t="shared" si="24"/>
        <v>7041.9197878144278</v>
      </c>
      <c r="V19">
        <f t="shared" si="24"/>
        <v>7041.9197878144278</v>
      </c>
      <c r="W19">
        <f t="shared" si="24"/>
        <v>7041.9197878144278</v>
      </c>
      <c r="X19">
        <f t="shared" si="24"/>
        <v>7041.9197878144278</v>
      </c>
      <c r="Y19">
        <f t="shared" si="24"/>
        <v>7041.9197878144278</v>
      </c>
      <c r="Z19">
        <f t="shared" si="24"/>
        <v>7041.9197878144278</v>
      </c>
      <c r="AA19">
        <f t="shared" si="24"/>
        <v>7041.9197878144278</v>
      </c>
      <c r="AB19">
        <f t="shared" si="24"/>
        <v>7041.9197878144278</v>
      </c>
      <c r="AC19">
        <f t="shared" si="24"/>
        <v>7041.9197878144278</v>
      </c>
      <c r="AD19">
        <f t="shared" si="24"/>
        <v>7041.9197878144278</v>
      </c>
      <c r="AE19">
        <f t="shared" si="24"/>
        <v>7041.9197878144278</v>
      </c>
      <c r="AF19">
        <f t="shared" si="24"/>
        <v>7041.9197878144278</v>
      </c>
    </row>
    <row r="20" spans="1:32">
      <c r="A20" s="100" t="s">
        <v>106</v>
      </c>
      <c r="B20">
        <f t="shared" si="5"/>
        <v>89.669483479492101</v>
      </c>
      <c r="C20">
        <f t="shared" si="6"/>
        <v>89.669483479492101</v>
      </c>
      <c r="D20">
        <f t="shared" si="2"/>
        <v>89.669483479492101</v>
      </c>
      <c r="E20">
        <f t="shared" ref="E20:N20" si="25">SUM(E$5*SUMIFS(D$39:D$48,$B$39:$B$48,$A20),E$6*IF($B$2=TRUE,SUMIFS($B$147:$B$162,$A$147:$A$162,$A20),SUMIFS(F$125:F$140,$A$125:$A$140,$A20)))</f>
        <v>575.6706472757412</v>
      </c>
      <c r="F20">
        <f t="shared" si="25"/>
        <v>420.27685673766189</v>
      </c>
      <c r="G20">
        <f t="shared" si="25"/>
        <v>23.866525963109343</v>
      </c>
      <c r="H20">
        <f t="shared" si="25"/>
        <v>73.290083661706305</v>
      </c>
      <c r="I20">
        <f t="shared" si="25"/>
        <v>428.01754127897163</v>
      </c>
      <c r="J20">
        <f t="shared" si="25"/>
        <v>713.73568102331933</v>
      </c>
      <c r="K20">
        <f t="shared" si="25"/>
        <v>685.87647066348109</v>
      </c>
      <c r="L20">
        <f t="shared" si="25"/>
        <v>605.21911520042397</v>
      </c>
      <c r="M20">
        <f t="shared" si="25"/>
        <v>605.21911520042397</v>
      </c>
      <c r="N20">
        <f t="shared" si="25"/>
        <v>605.21911520042397</v>
      </c>
      <c r="O20">
        <f t="shared" ref="O20:AF20" si="26">SUM(O$5*SUMIFS(N$39:N$48,$B$39:$B$48,$A20),O$6*IF($B$2=TRUE,SUMIFS($B$147:$B$162,$A$147:$A$162,$A20),SUMIFS(P$125:P$140,$A$125:$A$140,$A20)))</f>
        <v>605.21911520042397</v>
      </c>
      <c r="P20">
        <f t="shared" si="26"/>
        <v>605.21911520042397</v>
      </c>
      <c r="Q20">
        <f t="shared" si="26"/>
        <v>605.21911520042397</v>
      </c>
      <c r="R20">
        <f t="shared" si="26"/>
        <v>605.21911520042397</v>
      </c>
      <c r="S20">
        <f t="shared" si="26"/>
        <v>605.21911520042397</v>
      </c>
      <c r="T20">
        <f t="shared" si="26"/>
        <v>605.21911520042397</v>
      </c>
      <c r="U20">
        <f t="shared" si="26"/>
        <v>605.21911520042397</v>
      </c>
      <c r="V20">
        <f t="shared" si="26"/>
        <v>605.21911520042397</v>
      </c>
      <c r="W20">
        <f t="shared" si="26"/>
        <v>605.21911520042397</v>
      </c>
      <c r="X20">
        <f t="shared" si="26"/>
        <v>605.21911520042397</v>
      </c>
      <c r="Y20">
        <f t="shared" si="26"/>
        <v>605.21911520042397</v>
      </c>
      <c r="Z20">
        <f t="shared" si="26"/>
        <v>605.21911520042397</v>
      </c>
      <c r="AA20">
        <f t="shared" si="26"/>
        <v>605.21911520042397</v>
      </c>
      <c r="AB20">
        <f t="shared" si="26"/>
        <v>605.21911520042397</v>
      </c>
      <c r="AC20">
        <f t="shared" si="26"/>
        <v>605.21911520042397</v>
      </c>
      <c r="AD20">
        <f t="shared" si="26"/>
        <v>605.21911520042397</v>
      </c>
      <c r="AE20">
        <f t="shared" si="26"/>
        <v>605.21911520042397</v>
      </c>
      <c r="AF20">
        <f t="shared" si="26"/>
        <v>605.21911520042397</v>
      </c>
    </row>
    <row r="21" spans="1:32">
      <c r="A21" s="100" t="s">
        <v>107</v>
      </c>
      <c r="B21">
        <f t="shared" si="5"/>
        <v>0</v>
      </c>
      <c r="C21">
        <f t="shared" si="6"/>
        <v>0</v>
      </c>
      <c r="D21">
        <f t="shared" si="2"/>
        <v>0</v>
      </c>
      <c r="E21">
        <f t="shared" ref="E21:N21" si="27">SUM(E$5*SUMIFS(D$39:D$48,$B$39:$B$48,$A21),E$6*IF($B$2=TRUE,SUMIFS($B$147:$B$162,$A$147:$A$162,$A21),SUMIFS(F$125:F$140,$A$125:$A$140,$A21)))</f>
        <v>0</v>
      </c>
      <c r="F21">
        <f t="shared" si="27"/>
        <v>0</v>
      </c>
      <c r="G21">
        <f t="shared" si="27"/>
        <v>0</v>
      </c>
      <c r="H21">
        <f t="shared" si="27"/>
        <v>0</v>
      </c>
      <c r="I21">
        <f t="shared" si="27"/>
        <v>0</v>
      </c>
      <c r="J21">
        <f t="shared" si="27"/>
        <v>0</v>
      </c>
      <c r="K21">
        <f t="shared" si="27"/>
        <v>0</v>
      </c>
      <c r="L21">
        <f t="shared" si="27"/>
        <v>0</v>
      </c>
      <c r="M21">
        <f t="shared" si="27"/>
        <v>0</v>
      </c>
      <c r="N21">
        <f t="shared" si="27"/>
        <v>0</v>
      </c>
      <c r="O21">
        <f t="shared" ref="O21:AF21" si="28">SUM(O$5*SUMIFS(N$39:N$48,$B$39:$B$48,$A21),O$6*IF($B$2=TRUE,SUMIFS($B$147:$B$162,$A$147:$A$162,$A21),SUMIFS(P$125:P$140,$A$125:$A$140,$A21)))</f>
        <v>0</v>
      </c>
      <c r="P21">
        <f t="shared" si="28"/>
        <v>0</v>
      </c>
      <c r="Q21">
        <f t="shared" si="28"/>
        <v>0</v>
      </c>
      <c r="R21">
        <f t="shared" si="28"/>
        <v>0</v>
      </c>
      <c r="S21">
        <f t="shared" si="28"/>
        <v>0</v>
      </c>
      <c r="T21">
        <f t="shared" si="28"/>
        <v>0</v>
      </c>
      <c r="U21">
        <f t="shared" si="28"/>
        <v>0</v>
      </c>
      <c r="V21">
        <f t="shared" si="28"/>
        <v>0</v>
      </c>
      <c r="W21">
        <f t="shared" si="28"/>
        <v>0</v>
      </c>
      <c r="X21">
        <f t="shared" si="28"/>
        <v>0</v>
      </c>
      <c r="Y21">
        <f t="shared" si="28"/>
        <v>0</v>
      </c>
      <c r="Z21">
        <f t="shared" si="28"/>
        <v>0</v>
      </c>
      <c r="AA21">
        <f t="shared" si="28"/>
        <v>0</v>
      </c>
      <c r="AB21">
        <f t="shared" si="28"/>
        <v>0</v>
      </c>
      <c r="AC21">
        <f t="shared" si="28"/>
        <v>0</v>
      </c>
      <c r="AD21">
        <f t="shared" si="28"/>
        <v>0</v>
      </c>
      <c r="AE21">
        <f t="shared" si="28"/>
        <v>0</v>
      </c>
      <c r="AF21">
        <f t="shared" si="28"/>
        <v>0</v>
      </c>
    </row>
    <row r="22" spans="1:32">
      <c r="A22" s="100" t="s">
        <v>108</v>
      </c>
      <c r="B22">
        <f t="shared" si="5"/>
        <v>0</v>
      </c>
      <c r="C22">
        <f t="shared" si="6"/>
        <v>0</v>
      </c>
      <c r="D22">
        <f t="shared" si="2"/>
        <v>0</v>
      </c>
      <c r="E22">
        <f t="shared" ref="E22:N22" si="29">SUM(E$5*SUMIFS(D$39:D$48,$B$39:$B$48,$A22),E$6*IF($B$2=TRUE,SUMIFS($B$147:$B$162,$A$147:$A$162,$A22),SUMIFS(F$125:F$140,$A$125:$A$140,$A22)))</f>
        <v>0</v>
      </c>
      <c r="F22">
        <f t="shared" si="29"/>
        <v>0</v>
      </c>
      <c r="G22">
        <f t="shared" si="29"/>
        <v>0</v>
      </c>
      <c r="H22">
        <f t="shared" si="29"/>
        <v>0</v>
      </c>
      <c r="I22">
        <f t="shared" si="29"/>
        <v>0</v>
      </c>
      <c r="J22">
        <f t="shared" si="29"/>
        <v>0</v>
      </c>
      <c r="K22">
        <f t="shared" si="29"/>
        <v>0</v>
      </c>
      <c r="L22">
        <f t="shared" si="29"/>
        <v>0</v>
      </c>
      <c r="M22">
        <f t="shared" si="29"/>
        <v>0</v>
      </c>
      <c r="N22">
        <f t="shared" si="29"/>
        <v>0</v>
      </c>
      <c r="O22">
        <f t="shared" ref="O22:AF22" si="30">SUM(O$5*SUMIFS(N$39:N$48,$B$39:$B$48,$A22),O$6*IF($B$2=TRUE,SUMIFS($B$147:$B$162,$A$147:$A$162,$A22),SUMIFS(P$125:P$140,$A$125:$A$140,$A22)))</f>
        <v>0</v>
      </c>
      <c r="P22">
        <f t="shared" si="30"/>
        <v>0</v>
      </c>
      <c r="Q22">
        <f t="shared" si="30"/>
        <v>0</v>
      </c>
      <c r="R22">
        <f t="shared" si="30"/>
        <v>0</v>
      </c>
      <c r="S22">
        <f t="shared" si="30"/>
        <v>0</v>
      </c>
      <c r="T22">
        <f t="shared" si="30"/>
        <v>0</v>
      </c>
      <c r="U22">
        <f t="shared" si="30"/>
        <v>0</v>
      </c>
      <c r="V22">
        <f t="shared" si="30"/>
        <v>0</v>
      </c>
      <c r="W22">
        <f t="shared" si="30"/>
        <v>0</v>
      </c>
      <c r="X22">
        <f t="shared" si="30"/>
        <v>0</v>
      </c>
      <c r="Y22">
        <f t="shared" si="30"/>
        <v>0</v>
      </c>
      <c r="Z22">
        <f t="shared" si="30"/>
        <v>0</v>
      </c>
      <c r="AA22">
        <f t="shared" si="30"/>
        <v>0</v>
      </c>
      <c r="AB22">
        <f t="shared" si="30"/>
        <v>0</v>
      </c>
      <c r="AC22">
        <f t="shared" si="30"/>
        <v>0</v>
      </c>
      <c r="AD22">
        <f t="shared" si="30"/>
        <v>0</v>
      </c>
      <c r="AE22">
        <f t="shared" si="30"/>
        <v>0</v>
      </c>
      <c r="AF22">
        <f t="shared" si="30"/>
        <v>0</v>
      </c>
    </row>
    <row r="23" spans="1:32">
      <c r="A23" s="100" t="s">
        <v>109</v>
      </c>
      <c r="B23">
        <f t="shared" si="5"/>
        <v>0</v>
      </c>
      <c r="C23">
        <f t="shared" si="6"/>
        <v>0</v>
      </c>
      <c r="D23">
        <f t="shared" si="2"/>
        <v>0</v>
      </c>
      <c r="E23">
        <f t="shared" ref="E23:N23" si="31">SUM(E$5*SUMIFS(D$39:D$48,$B$39:$B$48,$A23),E$6*IF($B$2=TRUE,SUMIFS($B$147:$B$162,$A$147:$A$162,$A23),SUMIFS(F$125:F$140,$A$125:$A$140,$A23)))</f>
        <v>0</v>
      </c>
      <c r="F23">
        <f t="shared" si="31"/>
        <v>0</v>
      </c>
      <c r="G23">
        <f t="shared" si="31"/>
        <v>0</v>
      </c>
      <c r="H23">
        <f t="shared" si="31"/>
        <v>0</v>
      </c>
      <c r="I23">
        <f t="shared" si="31"/>
        <v>0</v>
      </c>
      <c r="J23">
        <f t="shared" si="31"/>
        <v>0</v>
      </c>
      <c r="K23">
        <f t="shared" si="31"/>
        <v>0</v>
      </c>
      <c r="L23">
        <f t="shared" si="31"/>
        <v>0</v>
      </c>
      <c r="M23">
        <f t="shared" si="31"/>
        <v>0</v>
      </c>
      <c r="N23">
        <f t="shared" si="31"/>
        <v>0</v>
      </c>
      <c r="O23">
        <f t="shared" ref="O23:AF23" si="32">SUM(O$5*SUMIFS(N$39:N$48,$B$39:$B$48,$A23),O$6*IF($B$2=TRUE,SUMIFS($B$147:$B$162,$A$147:$A$162,$A23),SUMIFS(P$125:P$140,$A$125:$A$140,$A23)))</f>
        <v>0</v>
      </c>
      <c r="P23">
        <f t="shared" si="32"/>
        <v>0</v>
      </c>
      <c r="Q23">
        <f t="shared" si="32"/>
        <v>0</v>
      </c>
      <c r="R23">
        <f t="shared" si="32"/>
        <v>0</v>
      </c>
      <c r="S23">
        <f t="shared" si="32"/>
        <v>0</v>
      </c>
      <c r="T23">
        <f t="shared" si="32"/>
        <v>0</v>
      </c>
      <c r="U23">
        <f t="shared" si="32"/>
        <v>0</v>
      </c>
      <c r="V23">
        <f t="shared" si="32"/>
        <v>0</v>
      </c>
      <c r="W23">
        <f t="shared" si="32"/>
        <v>0</v>
      </c>
      <c r="X23">
        <f t="shared" si="32"/>
        <v>0</v>
      </c>
      <c r="Y23">
        <f t="shared" si="32"/>
        <v>0</v>
      </c>
      <c r="Z23">
        <f t="shared" si="32"/>
        <v>0</v>
      </c>
      <c r="AA23">
        <f t="shared" si="32"/>
        <v>0</v>
      </c>
      <c r="AB23">
        <f t="shared" si="32"/>
        <v>0</v>
      </c>
      <c r="AC23">
        <f t="shared" si="32"/>
        <v>0</v>
      </c>
      <c r="AD23">
        <f t="shared" si="32"/>
        <v>0</v>
      </c>
      <c r="AE23">
        <f t="shared" si="32"/>
        <v>0</v>
      </c>
      <c r="AF23">
        <f t="shared" si="32"/>
        <v>0</v>
      </c>
    </row>
    <row r="24" spans="1:32">
      <c r="A24" s="100" t="s">
        <v>129</v>
      </c>
      <c r="B24">
        <f t="shared" si="5"/>
        <v>0</v>
      </c>
      <c r="C24">
        <f t="shared" si="6"/>
        <v>0</v>
      </c>
      <c r="D24">
        <f t="shared" si="2"/>
        <v>0</v>
      </c>
      <c r="E24">
        <f t="shared" ref="E24:N24" si="33">SUM(E$5*SUMIFS(D$39:D$48,$B$39:$B$48,$A24),E$6*IF($B$2=TRUE,SUMIFS($B$147:$B$162,$A$147:$A$162,$A24),SUMIFS(F$125:F$140,$A$125:$A$140,$A24)))</f>
        <v>0</v>
      </c>
      <c r="F24">
        <f t="shared" si="33"/>
        <v>0</v>
      </c>
      <c r="G24">
        <f t="shared" si="33"/>
        <v>0</v>
      </c>
      <c r="H24">
        <f t="shared" si="33"/>
        <v>0</v>
      </c>
      <c r="I24">
        <f t="shared" si="33"/>
        <v>0</v>
      </c>
      <c r="J24">
        <f t="shared" si="33"/>
        <v>0</v>
      </c>
      <c r="K24">
        <f t="shared" si="33"/>
        <v>0</v>
      </c>
      <c r="L24">
        <f t="shared" si="33"/>
        <v>0</v>
      </c>
      <c r="M24">
        <f t="shared" si="33"/>
        <v>0</v>
      </c>
      <c r="N24">
        <f t="shared" si="33"/>
        <v>0</v>
      </c>
      <c r="O24">
        <f t="shared" ref="O24:AF24" si="34">SUM(O$5*SUMIFS(N$39:N$48,$B$39:$B$48,$A24),O$6*IF($B$2=TRUE,SUMIFS($B$147:$B$162,$A$147:$A$162,$A24),SUMIFS(P$125:P$140,$A$125:$A$140,$A24)))</f>
        <v>0</v>
      </c>
      <c r="P24">
        <f t="shared" si="34"/>
        <v>0</v>
      </c>
      <c r="Q24">
        <f t="shared" si="34"/>
        <v>0</v>
      </c>
      <c r="R24">
        <f t="shared" si="34"/>
        <v>0</v>
      </c>
      <c r="S24">
        <f t="shared" si="34"/>
        <v>0</v>
      </c>
      <c r="T24">
        <f t="shared" si="34"/>
        <v>0</v>
      </c>
      <c r="U24">
        <f t="shared" si="34"/>
        <v>0</v>
      </c>
      <c r="V24">
        <f t="shared" si="34"/>
        <v>0</v>
      </c>
      <c r="W24">
        <f t="shared" si="34"/>
        <v>0</v>
      </c>
      <c r="X24">
        <f t="shared" si="34"/>
        <v>0</v>
      </c>
      <c r="Y24">
        <f t="shared" si="34"/>
        <v>0</v>
      </c>
      <c r="Z24">
        <f t="shared" si="34"/>
        <v>0</v>
      </c>
      <c r="AA24">
        <f t="shared" si="34"/>
        <v>0</v>
      </c>
      <c r="AB24">
        <f t="shared" si="34"/>
        <v>0</v>
      </c>
      <c r="AC24">
        <f t="shared" si="34"/>
        <v>0</v>
      </c>
      <c r="AD24">
        <f t="shared" si="34"/>
        <v>0</v>
      </c>
      <c r="AE24">
        <f t="shared" si="34"/>
        <v>0</v>
      </c>
      <c r="AF24">
        <f t="shared" si="34"/>
        <v>0</v>
      </c>
    </row>
    <row r="25" spans="1:32">
      <c r="A25" s="100" t="s">
        <v>130</v>
      </c>
      <c r="B25">
        <f t="shared" si="5"/>
        <v>0</v>
      </c>
      <c r="C25">
        <f t="shared" si="6"/>
        <v>0</v>
      </c>
      <c r="D25">
        <f t="shared" si="2"/>
        <v>0</v>
      </c>
      <c r="E25">
        <f t="shared" ref="E25:N25" si="35">SUM(E$5*SUMIFS(D$39:D$48,$B$39:$B$48,$A25),E$6*IF($B$2=TRUE,SUMIFS($B$147:$B$162,$A$147:$A$162,$A25),SUMIFS(F$125:F$140,$A$125:$A$140,$A25)))</f>
        <v>0</v>
      </c>
      <c r="F25">
        <f t="shared" si="35"/>
        <v>0</v>
      </c>
      <c r="G25">
        <f t="shared" si="35"/>
        <v>0</v>
      </c>
      <c r="H25">
        <f t="shared" si="35"/>
        <v>0</v>
      </c>
      <c r="I25">
        <f t="shared" si="35"/>
        <v>0</v>
      </c>
      <c r="J25">
        <f t="shared" si="35"/>
        <v>0</v>
      </c>
      <c r="K25">
        <f t="shared" si="35"/>
        <v>0</v>
      </c>
      <c r="L25">
        <f t="shared" si="35"/>
        <v>0</v>
      </c>
      <c r="M25">
        <f t="shared" si="35"/>
        <v>0</v>
      </c>
      <c r="N25">
        <f t="shared" si="35"/>
        <v>0</v>
      </c>
      <c r="O25">
        <f t="shared" ref="O25:AF25" si="36">SUM(O$5*SUMIFS(N$39:N$48,$B$39:$B$48,$A25),O$6*IF($B$2=TRUE,SUMIFS($B$147:$B$162,$A$147:$A$162,$A25),SUMIFS(P$125:P$140,$A$125:$A$140,$A25)))</f>
        <v>0</v>
      </c>
      <c r="P25">
        <f t="shared" si="36"/>
        <v>0</v>
      </c>
      <c r="Q25">
        <f t="shared" si="36"/>
        <v>0</v>
      </c>
      <c r="R25">
        <f t="shared" si="36"/>
        <v>0</v>
      </c>
      <c r="S25">
        <f t="shared" si="36"/>
        <v>0</v>
      </c>
      <c r="T25">
        <f t="shared" si="36"/>
        <v>0</v>
      </c>
      <c r="U25">
        <f t="shared" si="36"/>
        <v>0</v>
      </c>
      <c r="V25">
        <f t="shared" si="36"/>
        <v>0</v>
      </c>
      <c r="W25">
        <f t="shared" si="36"/>
        <v>0</v>
      </c>
      <c r="X25">
        <f t="shared" si="36"/>
        <v>0</v>
      </c>
      <c r="Y25">
        <f t="shared" si="36"/>
        <v>0</v>
      </c>
      <c r="Z25">
        <f t="shared" si="36"/>
        <v>0</v>
      </c>
      <c r="AA25">
        <f t="shared" si="36"/>
        <v>0</v>
      </c>
      <c r="AB25">
        <f t="shared" si="36"/>
        <v>0</v>
      </c>
      <c r="AC25">
        <f t="shared" si="36"/>
        <v>0</v>
      </c>
      <c r="AD25">
        <f t="shared" si="36"/>
        <v>0</v>
      </c>
      <c r="AE25">
        <f t="shared" si="36"/>
        <v>0</v>
      </c>
      <c r="AF25">
        <f t="shared" si="36"/>
        <v>0</v>
      </c>
    </row>
    <row r="26" spans="1:32">
      <c r="A26" s="100" t="s">
        <v>131</v>
      </c>
      <c r="B26">
        <f t="shared" si="5"/>
        <v>0</v>
      </c>
      <c r="C26">
        <f t="shared" si="6"/>
        <v>0</v>
      </c>
      <c r="D26">
        <f t="shared" si="2"/>
        <v>0</v>
      </c>
      <c r="E26">
        <f t="shared" ref="E26:N26" si="37">SUM(E$5*SUMIFS(D$39:D$48,$B$39:$B$48,$A26),E$6*IF($B$2=TRUE,SUMIFS($B$147:$B$162,$A$147:$A$162,$A26),SUMIFS(F$125:F$140,$A$125:$A$140,$A26)))</f>
        <v>0</v>
      </c>
      <c r="F26">
        <f t="shared" si="37"/>
        <v>0</v>
      </c>
      <c r="G26">
        <f t="shared" si="37"/>
        <v>0</v>
      </c>
      <c r="H26">
        <f t="shared" si="37"/>
        <v>0</v>
      </c>
      <c r="I26">
        <f t="shared" si="37"/>
        <v>0</v>
      </c>
      <c r="J26">
        <f t="shared" si="37"/>
        <v>0</v>
      </c>
      <c r="K26">
        <f t="shared" si="37"/>
        <v>0</v>
      </c>
      <c r="L26">
        <f t="shared" si="37"/>
        <v>0</v>
      </c>
      <c r="M26">
        <f t="shared" si="37"/>
        <v>0</v>
      </c>
      <c r="N26">
        <f t="shared" si="37"/>
        <v>0</v>
      </c>
      <c r="O26">
        <f t="shared" ref="O26:AF26" si="38">SUM(O$5*SUMIFS(N$39:N$48,$B$39:$B$48,$A26),O$6*IF($B$2=TRUE,SUMIFS($B$147:$B$162,$A$147:$A$162,$A26),SUMIFS(P$125:P$140,$A$125:$A$140,$A26)))</f>
        <v>0</v>
      </c>
      <c r="P26">
        <f t="shared" si="38"/>
        <v>0</v>
      </c>
      <c r="Q26">
        <f t="shared" si="38"/>
        <v>0</v>
      </c>
      <c r="R26">
        <f t="shared" si="38"/>
        <v>0</v>
      </c>
      <c r="S26">
        <f t="shared" si="38"/>
        <v>0</v>
      </c>
      <c r="T26">
        <f t="shared" si="38"/>
        <v>0</v>
      </c>
      <c r="U26">
        <f t="shared" si="38"/>
        <v>0</v>
      </c>
      <c r="V26">
        <f t="shared" si="38"/>
        <v>0</v>
      </c>
      <c r="W26">
        <f t="shared" si="38"/>
        <v>0</v>
      </c>
      <c r="X26">
        <f t="shared" si="38"/>
        <v>0</v>
      </c>
      <c r="Y26">
        <f t="shared" si="38"/>
        <v>0</v>
      </c>
      <c r="Z26">
        <f t="shared" si="38"/>
        <v>0</v>
      </c>
      <c r="AA26">
        <f t="shared" si="38"/>
        <v>0</v>
      </c>
      <c r="AB26">
        <f t="shared" si="38"/>
        <v>0</v>
      </c>
      <c r="AC26">
        <f t="shared" si="38"/>
        <v>0</v>
      </c>
      <c r="AD26">
        <f t="shared" si="38"/>
        <v>0</v>
      </c>
      <c r="AE26">
        <f t="shared" si="38"/>
        <v>0</v>
      </c>
      <c r="AF26">
        <f t="shared" si="38"/>
        <v>0</v>
      </c>
    </row>
    <row r="27" spans="1:32">
      <c r="A27" s="100" t="s">
        <v>416</v>
      </c>
      <c r="B27">
        <f t="shared" si="5"/>
        <v>0</v>
      </c>
      <c r="C27">
        <f t="shared" si="6"/>
        <v>0</v>
      </c>
      <c r="D27">
        <f t="shared" si="2"/>
        <v>0</v>
      </c>
      <c r="E27">
        <f t="shared" ref="E27:N27" si="39">SUM(E$5*SUMIFS(D$39:D$48,$B$39:$B$48,$A27),E$6*IF($B$2=TRUE,SUMIFS($B$147:$B$162,$A$147:$A$162,$A27),SUMIFS(F$125:F$140,$A$125:$A$140,$A27)))</f>
        <v>0</v>
      </c>
      <c r="F27">
        <f t="shared" si="39"/>
        <v>0</v>
      </c>
      <c r="G27">
        <f t="shared" si="39"/>
        <v>0</v>
      </c>
      <c r="H27">
        <f t="shared" si="39"/>
        <v>0</v>
      </c>
      <c r="I27">
        <f t="shared" si="39"/>
        <v>0</v>
      </c>
      <c r="J27">
        <f t="shared" si="39"/>
        <v>0</v>
      </c>
      <c r="K27">
        <f t="shared" si="39"/>
        <v>0</v>
      </c>
      <c r="L27">
        <f t="shared" si="39"/>
        <v>0</v>
      </c>
      <c r="M27">
        <f t="shared" si="39"/>
        <v>0</v>
      </c>
      <c r="N27">
        <f t="shared" si="39"/>
        <v>0</v>
      </c>
      <c r="O27">
        <f t="shared" ref="O27:AF27" si="40">SUM(O$5*SUMIFS(N$39:N$48,$B$39:$B$48,$A27),O$6*IF($B$2=TRUE,SUMIFS($B$147:$B$162,$A$147:$A$162,$A27),SUMIFS(P$125:P$140,$A$125:$A$140,$A27)))</f>
        <v>0</v>
      </c>
      <c r="P27">
        <f t="shared" si="40"/>
        <v>0</v>
      </c>
      <c r="Q27">
        <f t="shared" si="40"/>
        <v>0</v>
      </c>
      <c r="R27">
        <f t="shared" si="40"/>
        <v>0</v>
      </c>
      <c r="S27">
        <f t="shared" si="40"/>
        <v>0</v>
      </c>
      <c r="T27">
        <f t="shared" si="40"/>
        <v>0</v>
      </c>
      <c r="U27">
        <f t="shared" si="40"/>
        <v>0</v>
      </c>
      <c r="V27">
        <f t="shared" si="40"/>
        <v>0</v>
      </c>
      <c r="W27">
        <f t="shared" si="40"/>
        <v>0</v>
      </c>
      <c r="X27">
        <f t="shared" si="40"/>
        <v>0</v>
      </c>
      <c r="Y27">
        <f t="shared" si="40"/>
        <v>0</v>
      </c>
      <c r="Z27">
        <f t="shared" si="40"/>
        <v>0</v>
      </c>
      <c r="AA27">
        <f t="shared" si="40"/>
        <v>0</v>
      </c>
      <c r="AB27">
        <f t="shared" si="40"/>
        <v>0</v>
      </c>
      <c r="AC27">
        <f t="shared" si="40"/>
        <v>0</v>
      </c>
      <c r="AD27">
        <f t="shared" si="40"/>
        <v>0</v>
      </c>
      <c r="AE27">
        <f t="shared" si="40"/>
        <v>0</v>
      </c>
      <c r="AF27">
        <f t="shared" si="40"/>
        <v>0</v>
      </c>
    </row>
    <row r="28" spans="1:32">
      <c r="A28" s="100" t="s">
        <v>417</v>
      </c>
      <c r="B28">
        <f t="shared" si="5"/>
        <v>0</v>
      </c>
      <c r="C28">
        <f t="shared" si="6"/>
        <v>0</v>
      </c>
      <c r="D28">
        <f t="shared" si="2"/>
        <v>0</v>
      </c>
      <c r="E28">
        <f t="shared" ref="E28:N28" si="41">SUM(E$5*SUMIFS(D$39:D$48,$B$39:$B$48,$A28),E$6*IF($B$2=TRUE,SUMIFS($B$147:$B$162,$A$147:$A$162,$A28),SUMIFS(F$125:F$140,$A$125:$A$140,$A28)))</f>
        <v>0</v>
      </c>
      <c r="F28">
        <f t="shared" si="41"/>
        <v>0</v>
      </c>
      <c r="G28">
        <f t="shared" si="41"/>
        <v>0</v>
      </c>
      <c r="H28">
        <f t="shared" si="41"/>
        <v>0</v>
      </c>
      <c r="I28">
        <f t="shared" si="41"/>
        <v>0</v>
      </c>
      <c r="J28">
        <f t="shared" si="41"/>
        <v>0</v>
      </c>
      <c r="K28">
        <f t="shared" si="41"/>
        <v>0</v>
      </c>
      <c r="L28">
        <f t="shared" si="41"/>
        <v>0</v>
      </c>
      <c r="M28">
        <f t="shared" si="41"/>
        <v>0</v>
      </c>
      <c r="N28">
        <f t="shared" si="41"/>
        <v>0</v>
      </c>
      <c r="O28">
        <f t="shared" ref="O28:AF28" si="42">SUM(O$5*SUMIFS(N$39:N$48,$B$39:$B$48,$A28),O$6*IF($B$2=TRUE,SUMIFS($B$147:$B$162,$A$147:$A$162,$A28),SUMIFS(P$125:P$140,$A$125:$A$140,$A28)))</f>
        <v>0</v>
      </c>
      <c r="P28">
        <f t="shared" si="42"/>
        <v>0</v>
      </c>
      <c r="Q28">
        <f t="shared" si="42"/>
        <v>0</v>
      </c>
      <c r="R28">
        <f t="shared" si="42"/>
        <v>0</v>
      </c>
      <c r="S28">
        <f t="shared" si="42"/>
        <v>0</v>
      </c>
      <c r="T28">
        <f t="shared" si="42"/>
        <v>0</v>
      </c>
      <c r="U28">
        <f t="shared" si="42"/>
        <v>0</v>
      </c>
      <c r="V28">
        <f t="shared" si="42"/>
        <v>0</v>
      </c>
      <c r="W28">
        <f t="shared" si="42"/>
        <v>0</v>
      </c>
      <c r="X28">
        <f t="shared" si="42"/>
        <v>0</v>
      </c>
      <c r="Y28">
        <f t="shared" si="42"/>
        <v>0</v>
      </c>
      <c r="Z28">
        <f t="shared" si="42"/>
        <v>0</v>
      </c>
      <c r="AA28">
        <f t="shared" si="42"/>
        <v>0</v>
      </c>
      <c r="AB28">
        <f t="shared" si="42"/>
        <v>0</v>
      </c>
      <c r="AC28">
        <f t="shared" si="42"/>
        <v>0</v>
      </c>
      <c r="AD28">
        <f t="shared" si="42"/>
        <v>0</v>
      </c>
      <c r="AE28">
        <f t="shared" si="42"/>
        <v>0</v>
      </c>
      <c r="AF28">
        <f t="shared" si="42"/>
        <v>0</v>
      </c>
    </row>
    <row r="29" spans="1:32">
      <c r="A29" s="100" t="s">
        <v>418</v>
      </c>
      <c r="B29">
        <f t="shared" si="5"/>
        <v>0</v>
      </c>
      <c r="C29">
        <f t="shared" si="6"/>
        <v>0</v>
      </c>
      <c r="D29">
        <f t="shared" si="2"/>
        <v>0</v>
      </c>
      <c r="E29">
        <f t="shared" ref="E29:N29" si="43">SUM(E$5*SUMIFS(D$39:D$48,$B$39:$B$48,$A29),E$6*IF($B$2=TRUE,SUMIFS($B$147:$B$162,$A$147:$A$162,$A29),SUMIFS(F$125:F$140,$A$125:$A$140,$A29)))</f>
        <v>0</v>
      </c>
      <c r="F29">
        <f t="shared" si="43"/>
        <v>0</v>
      </c>
      <c r="G29">
        <f t="shared" si="43"/>
        <v>0</v>
      </c>
      <c r="H29">
        <f t="shared" si="43"/>
        <v>0</v>
      </c>
      <c r="I29">
        <f t="shared" si="43"/>
        <v>0</v>
      </c>
      <c r="J29">
        <f t="shared" si="43"/>
        <v>0</v>
      </c>
      <c r="K29">
        <f t="shared" si="43"/>
        <v>0</v>
      </c>
      <c r="L29">
        <f t="shared" si="43"/>
        <v>0</v>
      </c>
      <c r="M29">
        <f t="shared" si="43"/>
        <v>0</v>
      </c>
      <c r="N29">
        <f t="shared" si="43"/>
        <v>0</v>
      </c>
      <c r="O29">
        <f t="shared" ref="O29:AF29" si="44">SUM(O$5*SUMIFS(N$39:N$48,$B$39:$B$48,$A29),O$6*IF($B$2=TRUE,SUMIFS($B$147:$B$162,$A$147:$A$162,$A29),SUMIFS(P$125:P$140,$A$125:$A$140,$A29)))</f>
        <v>0</v>
      </c>
      <c r="P29">
        <f t="shared" si="44"/>
        <v>0</v>
      </c>
      <c r="Q29">
        <f t="shared" si="44"/>
        <v>0</v>
      </c>
      <c r="R29">
        <f t="shared" si="44"/>
        <v>0</v>
      </c>
      <c r="S29">
        <f t="shared" si="44"/>
        <v>0</v>
      </c>
      <c r="T29">
        <f t="shared" si="44"/>
        <v>0</v>
      </c>
      <c r="U29">
        <f t="shared" si="44"/>
        <v>0</v>
      </c>
      <c r="V29">
        <f t="shared" si="44"/>
        <v>0</v>
      </c>
      <c r="W29">
        <f t="shared" si="44"/>
        <v>0</v>
      </c>
      <c r="X29">
        <f t="shared" si="44"/>
        <v>0</v>
      </c>
      <c r="Y29">
        <f t="shared" si="44"/>
        <v>0</v>
      </c>
      <c r="Z29">
        <f t="shared" si="44"/>
        <v>0</v>
      </c>
      <c r="AA29">
        <f t="shared" si="44"/>
        <v>0</v>
      </c>
      <c r="AB29">
        <f t="shared" si="44"/>
        <v>0</v>
      </c>
      <c r="AC29">
        <f t="shared" si="44"/>
        <v>0</v>
      </c>
      <c r="AD29">
        <f t="shared" si="44"/>
        <v>0</v>
      </c>
      <c r="AE29">
        <f t="shared" si="44"/>
        <v>0</v>
      </c>
      <c r="AF29">
        <f t="shared" si="44"/>
        <v>0</v>
      </c>
    </row>
    <row r="30" spans="1:32">
      <c r="A30" s="100" t="s">
        <v>419</v>
      </c>
      <c r="B30">
        <f t="shared" si="5"/>
        <v>0</v>
      </c>
      <c r="C30">
        <f t="shared" si="6"/>
        <v>0</v>
      </c>
      <c r="D30">
        <f t="shared" si="2"/>
        <v>0</v>
      </c>
      <c r="E30">
        <f t="shared" ref="E30:N30" si="45">SUM(E$5*SUMIFS(D$39:D$48,$B$39:$B$48,$A30),E$6*IF($B$2=TRUE,SUMIFS($B$147:$B$162,$A$147:$A$162,$A30),SUMIFS(F$125:F$140,$A$125:$A$140,$A30)))</f>
        <v>0</v>
      </c>
      <c r="F30">
        <f t="shared" si="45"/>
        <v>0</v>
      </c>
      <c r="G30">
        <f t="shared" si="45"/>
        <v>0</v>
      </c>
      <c r="H30">
        <f t="shared" si="45"/>
        <v>0</v>
      </c>
      <c r="I30">
        <f t="shared" si="45"/>
        <v>0</v>
      </c>
      <c r="J30">
        <f t="shared" si="45"/>
        <v>0</v>
      </c>
      <c r="K30">
        <f t="shared" si="45"/>
        <v>0</v>
      </c>
      <c r="L30">
        <f t="shared" si="45"/>
        <v>0</v>
      </c>
      <c r="M30">
        <f t="shared" si="45"/>
        <v>0</v>
      </c>
      <c r="N30">
        <f t="shared" si="45"/>
        <v>0</v>
      </c>
      <c r="O30">
        <f t="shared" ref="O30:AF30" si="46">SUM(O$5*SUMIFS(N$39:N$48,$B$39:$B$48,$A30),O$6*IF($B$2=TRUE,SUMIFS($B$147:$B$162,$A$147:$A$162,$A30),SUMIFS(P$125:P$140,$A$125:$A$140,$A30)))</f>
        <v>0</v>
      </c>
      <c r="P30">
        <f t="shared" si="46"/>
        <v>0</v>
      </c>
      <c r="Q30">
        <f t="shared" si="46"/>
        <v>0</v>
      </c>
      <c r="R30">
        <f t="shared" si="46"/>
        <v>0</v>
      </c>
      <c r="S30">
        <f t="shared" si="46"/>
        <v>0</v>
      </c>
      <c r="T30">
        <f t="shared" si="46"/>
        <v>0</v>
      </c>
      <c r="U30">
        <f t="shared" si="46"/>
        <v>0</v>
      </c>
      <c r="V30">
        <f t="shared" si="46"/>
        <v>0</v>
      </c>
      <c r="W30">
        <f t="shared" si="46"/>
        <v>0</v>
      </c>
      <c r="X30">
        <f t="shared" si="46"/>
        <v>0</v>
      </c>
      <c r="Y30">
        <f t="shared" si="46"/>
        <v>0</v>
      </c>
      <c r="Z30">
        <f t="shared" si="46"/>
        <v>0</v>
      </c>
      <c r="AA30">
        <f t="shared" si="46"/>
        <v>0</v>
      </c>
      <c r="AB30">
        <f t="shared" si="46"/>
        <v>0</v>
      </c>
      <c r="AC30">
        <f t="shared" si="46"/>
        <v>0</v>
      </c>
      <c r="AD30">
        <f t="shared" si="46"/>
        <v>0</v>
      </c>
      <c r="AE30">
        <f t="shared" si="46"/>
        <v>0</v>
      </c>
      <c r="AF30">
        <f t="shared" si="46"/>
        <v>0</v>
      </c>
    </row>
    <row r="31" spans="1:32">
      <c r="A31" s="100" t="s">
        <v>420</v>
      </c>
      <c r="B31">
        <f t="shared" si="5"/>
        <v>0</v>
      </c>
      <c r="C31">
        <f t="shared" si="6"/>
        <v>0</v>
      </c>
      <c r="D31">
        <f t="shared" si="2"/>
        <v>0</v>
      </c>
      <c r="E31">
        <f t="shared" ref="E31:N31" si="47">SUM(E$5*SUMIFS(D$39:D$48,$B$39:$B$48,$A31),E$6*IF($B$2=TRUE,SUMIFS($B$147:$B$162,$A$147:$A$162,$A31),SUMIFS(F$125:F$140,$A$125:$A$140,$A31)))</f>
        <v>0</v>
      </c>
      <c r="F31">
        <f t="shared" si="47"/>
        <v>0</v>
      </c>
      <c r="G31">
        <f t="shared" si="47"/>
        <v>0</v>
      </c>
      <c r="H31">
        <f t="shared" si="47"/>
        <v>0</v>
      </c>
      <c r="I31">
        <f t="shared" si="47"/>
        <v>0</v>
      </c>
      <c r="J31">
        <f t="shared" si="47"/>
        <v>0</v>
      </c>
      <c r="K31">
        <f t="shared" si="47"/>
        <v>0</v>
      </c>
      <c r="L31">
        <f t="shared" si="47"/>
        <v>0</v>
      </c>
      <c r="M31">
        <f t="shared" si="47"/>
        <v>0</v>
      </c>
      <c r="N31">
        <f t="shared" si="47"/>
        <v>0</v>
      </c>
      <c r="O31">
        <f t="shared" ref="O31:AF31" si="48">SUM(O$5*SUMIFS(N$39:N$48,$B$39:$B$48,$A31),O$6*IF($B$2=TRUE,SUMIFS($B$147:$B$162,$A$147:$A$162,$A31),SUMIFS(P$125:P$140,$A$125:$A$140,$A31)))</f>
        <v>0</v>
      </c>
      <c r="P31">
        <f t="shared" si="48"/>
        <v>0</v>
      </c>
      <c r="Q31">
        <f t="shared" si="48"/>
        <v>0</v>
      </c>
      <c r="R31">
        <f t="shared" si="48"/>
        <v>0</v>
      </c>
      <c r="S31">
        <f t="shared" si="48"/>
        <v>0</v>
      </c>
      <c r="T31">
        <f t="shared" si="48"/>
        <v>0</v>
      </c>
      <c r="U31">
        <f t="shared" si="48"/>
        <v>0</v>
      </c>
      <c r="V31">
        <f t="shared" si="48"/>
        <v>0</v>
      </c>
      <c r="W31">
        <f t="shared" si="48"/>
        <v>0</v>
      </c>
      <c r="X31">
        <f t="shared" si="48"/>
        <v>0</v>
      </c>
      <c r="Y31">
        <f t="shared" si="48"/>
        <v>0</v>
      </c>
      <c r="Z31">
        <f t="shared" si="48"/>
        <v>0</v>
      </c>
      <c r="AA31">
        <f t="shared" si="48"/>
        <v>0</v>
      </c>
      <c r="AB31">
        <f t="shared" si="48"/>
        <v>0</v>
      </c>
      <c r="AC31">
        <f t="shared" si="48"/>
        <v>0</v>
      </c>
      <c r="AD31">
        <f t="shared" si="48"/>
        <v>0</v>
      </c>
      <c r="AE31">
        <f t="shared" si="48"/>
        <v>0</v>
      </c>
      <c r="AF31">
        <f t="shared" si="48"/>
        <v>0</v>
      </c>
    </row>
    <row r="32" spans="1:32">
      <c r="A32" s="100" t="s">
        <v>421</v>
      </c>
      <c r="B32">
        <f t="shared" si="5"/>
        <v>0</v>
      </c>
      <c r="C32">
        <f t="shared" si="6"/>
        <v>0</v>
      </c>
      <c r="D32">
        <f t="shared" si="2"/>
        <v>0</v>
      </c>
      <c r="E32">
        <f t="shared" ref="E32:N32" si="49">SUM(E$5*SUMIFS(D$39:D$48,$B$39:$B$48,$A32),E$6*IF($B$2=TRUE,SUMIFS($B$147:$B$162,$A$147:$A$162,$A32),SUMIFS(F$125:F$140,$A$125:$A$140,$A32)))</f>
        <v>0</v>
      </c>
      <c r="F32">
        <f t="shared" si="49"/>
        <v>0</v>
      </c>
      <c r="G32">
        <f t="shared" si="49"/>
        <v>0</v>
      </c>
      <c r="H32">
        <f t="shared" si="49"/>
        <v>0</v>
      </c>
      <c r="I32">
        <f t="shared" si="49"/>
        <v>0</v>
      </c>
      <c r="J32">
        <f t="shared" si="49"/>
        <v>0</v>
      </c>
      <c r="K32">
        <f t="shared" si="49"/>
        <v>0</v>
      </c>
      <c r="L32">
        <f t="shared" si="49"/>
        <v>0</v>
      </c>
      <c r="M32">
        <f t="shared" si="49"/>
        <v>0</v>
      </c>
      <c r="N32">
        <f t="shared" si="49"/>
        <v>0</v>
      </c>
      <c r="O32">
        <f t="shared" ref="O32:AF32" si="50">SUM(O$5*SUMIFS(N$39:N$48,$B$39:$B$48,$A32),O$6*IF($B$2=TRUE,SUMIFS($B$147:$B$162,$A$147:$A$162,$A32),SUMIFS(P$125:P$140,$A$125:$A$140,$A32)))</f>
        <v>0</v>
      </c>
      <c r="P32">
        <f t="shared" si="50"/>
        <v>0</v>
      </c>
      <c r="Q32">
        <f t="shared" si="50"/>
        <v>0</v>
      </c>
      <c r="R32">
        <f t="shared" si="50"/>
        <v>0</v>
      </c>
      <c r="S32">
        <f t="shared" si="50"/>
        <v>0</v>
      </c>
      <c r="T32">
        <f t="shared" si="50"/>
        <v>0</v>
      </c>
      <c r="U32">
        <f t="shared" si="50"/>
        <v>0</v>
      </c>
      <c r="V32">
        <f t="shared" si="50"/>
        <v>0</v>
      </c>
      <c r="W32">
        <f t="shared" si="50"/>
        <v>0</v>
      </c>
      <c r="X32">
        <f t="shared" si="50"/>
        <v>0</v>
      </c>
      <c r="Y32">
        <f t="shared" si="50"/>
        <v>0</v>
      </c>
      <c r="Z32">
        <f t="shared" si="50"/>
        <v>0</v>
      </c>
      <c r="AA32">
        <f t="shared" si="50"/>
        <v>0</v>
      </c>
      <c r="AB32">
        <f t="shared" si="50"/>
        <v>0</v>
      </c>
      <c r="AC32">
        <f t="shared" si="50"/>
        <v>0</v>
      </c>
      <c r="AD32">
        <f t="shared" si="50"/>
        <v>0</v>
      </c>
      <c r="AE32">
        <f t="shared" si="50"/>
        <v>0</v>
      </c>
      <c r="AF32">
        <f t="shared" si="50"/>
        <v>0</v>
      </c>
    </row>
    <row r="33" spans="1:32">
      <c r="A33" s="100" t="s">
        <v>422</v>
      </c>
      <c r="B33">
        <f t="shared" si="5"/>
        <v>0</v>
      </c>
      <c r="C33">
        <f t="shared" si="6"/>
        <v>0</v>
      </c>
      <c r="D33">
        <f t="shared" si="2"/>
        <v>0</v>
      </c>
      <c r="E33">
        <f t="shared" ref="E33:N33" si="51">SUM(E$5*SUMIFS(D$39:D$48,$B$39:$B$48,$A33),E$6*IF($B$2=TRUE,SUMIFS($B$147:$B$162,$A$147:$A$162,$A33),SUMIFS(F$125:F$140,$A$125:$A$140,$A33)))</f>
        <v>0</v>
      </c>
      <c r="F33">
        <f t="shared" si="51"/>
        <v>0</v>
      </c>
      <c r="G33">
        <f t="shared" si="51"/>
        <v>0</v>
      </c>
      <c r="H33">
        <f t="shared" si="51"/>
        <v>0</v>
      </c>
      <c r="I33">
        <f t="shared" si="51"/>
        <v>0</v>
      </c>
      <c r="J33">
        <f t="shared" si="51"/>
        <v>0</v>
      </c>
      <c r="K33">
        <f t="shared" si="51"/>
        <v>0</v>
      </c>
      <c r="L33">
        <f t="shared" si="51"/>
        <v>0</v>
      </c>
      <c r="M33">
        <f t="shared" si="51"/>
        <v>0</v>
      </c>
      <c r="N33">
        <f t="shared" si="51"/>
        <v>0</v>
      </c>
      <c r="O33">
        <f t="shared" ref="O33:AF33" si="52">SUM(O$5*SUMIFS(N$39:N$48,$B$39:$B$48,$A33),O$6*IF($B$2=TRUE,SUMIFS($B$147:$B$162,$A$147:$A$162,$A33),SUMIFS(P$125:P$140,$A$125:$A$140,$A33)))</f>
        <v>0</v>
      </c>
      <c r="P33">
        <f t="shared" si="52"/>
        <v>0</v>
      </c>
      <c r="Q33">
        <f t="shared" si="52"/>
        <v>0</v>
      </c>
      <c r="R33">
        <f t="shared" si="52"/>
        <v>0</v>
      </c>
      <c r="S33">
        <f t="shared" si="52"/>
        <v>0</v>
      </c>
      <c r="T33">
        <f t="shared" si="52"/>
        <v>0</v>
      </c>
      <c r="U33">
        <f t="shared" si="52"/>
        <v>0</v>
      </c>
      <c r="V33">
        <f t="shared" si="52"/>
        <v>0</v>
      </c>
      <c r="W33">
        <f t="shared" si="52"/>
        <v>0</v>
      </c>
      <c r="X33">
        <f t="shared" si="52"/>
        <v>0</v>
      </c>
      <c r="Y33">
        <f t="shared" si="52"/>
        <v>0</v>
      </c>
      <c r="Z33">
        <f t="shared" si="52"/>
        <v>0</v>
      </c>
      <c r="AA33">
        <f t="shared" si="52"/>
        <v>0</v>
      </c>
      <c r="AB33">
        <f t="shared" si="52"/>
        <v>0</v>
      </c>
      <c r="AC33">
        <f t="shared" si="52"/>
        <v>0</v>
      </c>
      <c r="AD33">
        <f t="shared" si="52"/>
        <v>0</v>
      </c>
      <c r="AE33">
        <f t="shared" si="52"/>
        <v>0</v>
      </c>
      <c r="AF33">
        <f t="shared" si="52"/>
        <v>0</v>
      </c>
    </row>
    <row r="34" spans="1:32">
      <c r="A34" s="100"/>
    </row>
    <row r="35" spans="1:32" s="168" customFormat="1">
      <c r="A35" s="169"/>
      <c r="D35" s="168" t="b">
        <f>SUM(D10:D33)=SUM(D5:D6)</f>
        <v>1</v>
      </c>
      <c r="E35" s="168" t="b">
        <f t="shared" ref="E35:N35" si="53">SUM(E10:E33)=SUM(E5:E6)</f>
        <v>1</v>
      </c>
      <c r="F35" s="168" t="b">
        <f t="shared" si="53"/>
        <v>1</v>
      </c>
      <c r="G35" s="168" t="b">
        <f t="shared" si="53"/>
        <v>1</v>
      </c>
      <c r="H35" s="168" t="b">
        <f t="shared" si="53"/>
        <v>1</v>
      </c>
      <c r="I35" s="168" t="b">
        <f t="shared" si="53"/>
        <v>1</v>
      </c>
      <c r="J35" s="168" t="b">
        <f t="shared" si="53"/>
        <v>1</v>
      </c>
      <c r="K35" s="168" t="b">
        <f t="shared" si="53"/>
        <v>1</v>
      </c>
      <c r="L35" s="168" t="b">
        <f t="shared" si="53"/>
        <v>1</v>
      </c>
      <c r="M35" s="168" t="b">
        <f t="shared" si="53"/>
        <v>1</v>
      </c>
      <c r="N35" s="168" t="b">
        <f t="shared" si="53"/>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1.737412855405253E-4</v>
      </c>
      <c r="D39">
        <f>SUMPRODUCT(P$57:P$106,$B$57:$B$106)</f>
        <v>1.4951436729516572E-4</v>
      </c>
      <c r="E39">
        <f>SUMPRODUCT(AB$57:AB$106,$B$57:$B$106)</f>
        <v>1.7059926571015815E-4</v>
      </c>
      <c r="F39">
        <f>SUMPRODUCT(AN$57:AN$106,$B$57:$B$106)</f>
        <v>1.650878849844147E-4</v>
      </c>
      <c r="G39">
        <f>SUMPRODUCT(AZ$57:AZ$106,$B$57:$B$106)</f>
        <v>1.629492505054622E-4</v>
      </c>
      <c r="H39">
        <f>SUMPRODUCT(BL$57:BL$106,$B$57:$B$106)</f>
        <v>1.6192181989961932E-4</v>
      </c>
      <c r="I39">
        <f>SUMPRODUCT(BX$57:BX$106,$B$57:$B$106)</f>
        <v>1.299770668712951E-4</v>
      </c>
      <c r="J39">
        <f>SUMPRODUCT(CJ$57:CJ$106,$B$57:$B$106)</f>
        <v>1.2068028594729846E-4</v>
      </c>
      <c r="K39">
        <f>SUMPRODUCT(CV$57:CV$106,$B$57:$B$106)</f>
        <v>1.2724307278658923E-4</v>
      </c>
      <c r="L39" s="156">
        <f>K39</f>
        <v>1.2724307278658923E-4</v>
      </c>
      <c r="M39" s="156">
        <f t="shared" ref="M39:AE50" si="54">L39</f>
        <v>1.2724307278658923E-4</v>
      </c>
      <c r="N39" s="156">
        <f t="shared" si="54"/>
        <v>1.2724307278658923E-4</v>
      </c>
      <c r="O39" s="156">
        <f t="shared" si="54"/>
        <v>1.2724307278658923E-4</v>
      </c>
      <c r="P39" s="156">
        <f t="shared" si="54"/>
        <v>1.2724307278658923E-4</v>
      </c>
      <c r="Q39" s="156">
        <f t="shared" si="54"/>
        <v>1.2724307278658923E-4</v>
      </c>
      <c r="R39" s="156">
        <f t="shared" si="54"/>
        <v>1.2724307278658923E-4</v>
      </c>
      <c r="S39" s="156">
        <f t="shared" si="54"/>
        <v>1.2724307278658923E-4</v>
      </c>
      <c r="T39" s="156">
        <f t="shared" si="54"/>
        <v>1.2724307278658923E-4</v>
      </c>
      <c r="U39" s="156">
        <f t="shared" si="54"/>
        <v>1.2724307278658923E-4</v>
      </c>
      <c r="V39" s="156">
        <f t="shared" si="54"/>
        <v>1.2724307278658923E-4</v>
      </c>
      <c r="W39" s="156">
        <f t="shared" si="54"/>
        <v>1.2724307278658923E-4</v>
      </c>
      <c r="X39" s="156">
        <f t="shared" si="54"/>
        <v>1.2724307278658923E-4</v>
      </c>
      <c r="Y39" s="156">
        <f t="shared" si="54"/>
        <v>1.2724307278658923E-4</v>
      </c>
      <c r="Z39" s="156">
        <f t="shared" si="54"/>
        <v>1.2724307278658923E-4</v>
      </c>
      <c r="AA39" s="156">
        <f t="shared" si="54"/>
        <v>1.2724307278658923E-4</v>
      </c>
      <c r="AB39" s="156">
        <f t="shared" si="54"/>
        <v>1.2724307278658923E-4</v>
      </c>
      <c r="AC39" s="156">
        <f t="shared" si="54"/>
        <v>1.2724307278658923E-4</v>
      </c>
      <c r="AD39" s="156">
        <f t="shared" si="54"/>
        <v>1.2724307278658923E-4</v>
      </c>
      <c r="AE39" s="156">
        <f t="shared" si="54"/>
        <v>1.2724307278658923E-4</v>
      </c>
    </row>
    <row r="40" spans="1:32">
      <c r="B40" s="2" t="s">
        <v>98</v>
      </c>
      <c r="C40">
        <f>SUMPRODUCT(E57:E106,$B$57:$B$106)</f>
        <v>0.67936821955856097</v>
      </c>
      <c r="D40">
        <f>SUMPRODUCT(Q$57:Q$106,$B$57:$B$106)</f>
        <v>0.64586834433326401</v>
      </c>
      <c r="E40">
        <f>SUMPRODUCT(AC$57:AC$106,$B$57:$B$106)</f>
        <v>0.6152641742312297</v>
      </c>
      <c r="F40">
        <f>SUMPRODUCT(AO$57:AO$106,$B$57:$B$106)</f>
        <v>0.5353363258185142</v>
      </c>
      <c r="G40">
        <f>SUMPRODUCT(BA$57:BA$106,$B$57:$B$106)</f>
        <v>0.45465515090485753</v>
      </c>
      <c r="H40">
        <f>SUMPRODUCT(BM$57:BM$106,$B$57:$B$106)</f>
        <v>0.40145660447860204</v>
      </c>
      <c r="I40">
        <f>SUMPRODUCT(BY$57:BY$106,$B$57:$B$106)</f>
        <v>0.19588982485876877</v>
      </c>
      <c r="J40">
        <f>SUMPRODUCT(CK$57:CK$106,$B$57:$B$106)</f>
        <v>0.17405693619233506</v>
      </c>
      <c r="K40">
        <f>SUMPRODUCT(CW$57:CW$106,$B$57:$B$106)</f>
        <v>0.14288584743996607</v>
      </c>
      <c r="L40" s="156">
        <f t="shared" ref="L40:AA50" si="55">K40</f>
        <v>0.14288584743996607</v>
      </c>
      <c r="M40" s="156">
        <f t="shared" si="55"/>
        <v>0.14288584743996607</v>
      </c>
      <c r="N40" s="156">
        <f t="shared" si="55"/>
        <v>0.14288584743996607</v>
      </c>
      <c r="O40" s="156">
        <f t="shared" si="55"/>
        <v>0.14288584743996607</v>
      </c>
      <c r="P40" s="156">
        <f t="shared" si="55"/>
        <v>0.14288584743996607</v>
      </c>
      <c r="Q40" s="156">
        <f t="shared" si="55"/>
        <v>0.14288584743996607</v>
      </c>
      <c r="R40" s="156">
        <f t="shared" si="55"/>
        <v>0.14288584743996607</v>
      </c>
      <c r="S40" s="156">
        <f t="shared" si="55"/>
        <v>0.14288584743996607</v>
      </c>
      <c r="T40" s="156">
        <f t="shared" si="55"/>
        <v>0.14288584743996607</v>
      </c>
      <c r="U40" s="156">
        <f t="shared" si="55"/>
        <v>0.14288584743996607</v>
      </c>
      <c r="V40" s="156">
        <f t="shared" si="55"/>
        <v>0.14288584743996607</v>
      </c>
      <c r="W40" s="156">
        <f t="shared" si="55"/>
        <v>0.14288584743996607</v>
      </c>
      <c r="X40" s="156">
        <f t="shared" si="55"/>
        <v>0.14288584743996607</v>
      </c>
      <c r="Y40" s="156">
        <f t="shared" si="55"/>
        <v>0.14288584743996607</v>
      </c>
      <c r="Z40" s="156">
        <f t="shared" si="55"/>
        <v>0.14288584743996607</v>
      </c>
      <c r="AA40" s="156">
        <f t="shared" si="55"/>
        <v>0.14288584743996607</v>
      </c>
      <c r="AB40" s="156">
        <f t="shared" si="54"/>
        <v>0.14288584743996607</v>
      </c>
      <c r="AC40" s="156">
        <f t="shared" si="54"/>
        <v>0.14288584743996607</v>
      </c>
      <c r="AD40" s="156">
        <f t="shared" si="54"/>
        <v>0.14288584743996607</v>
      </c>
      <c r="AE40" s="156">
        <f t="shared" si="54"/>
        <v>0.14288584743996607</v>
      </c>
    </row>
    <row r="41" spans="1:32">
      <c r="B41" s="2" t="s">
        <v>105</v>
      </c>
      <c r="C41">
        <f>SUMPRODUCT(F57:F106,$B$57:$B$106)</f>
        <v>6.0991535802287062E-4</v>
      </c>
      <c r="D41">
        <f>SUMPRODUCT(R$57:R$106,$B$57:$B$106)</f>
        <v>6.1285181458493833E-4</v>
      </c>
      <c r="E41">
        <f>SUMPRODUCT(AD$57:AD$106,$B$57:$B$106)</f>
        <v>7.4763622480235564E-4</v>
      </c>
      <c r="F41">
        <f>SUMPRODUCT(AP$57:AP$106,$B$57:$B$106)</f>
        <v>7.1905626083338412E-4</v>
      </c>
      <c r="G41">
        <f>SUMPRODUCT(BB$57:BB$106,$B$57:$B$106)</f>
        <v>6.9988386212942589E-4</v>
      </c>
      <c r="H41">
        <f>SUMPRODUCT(BN$57:BN$106,$B$57:$B$106)</f>
        <v>1.9406839555950691E-3</v>
      </c>
      <c r="I41">
        <f>SUMPRODUCT(BZ$57:BZ$106,$B$57:$B$106)</f>
        <v>2.5185427233181648E-3</v>
      </c>
      <c r="J41">
        <f>SUMPRODUCT(CL$57:CL$106,$B$57:$B$106)</f>
        <v>2.2996250846271746E-3</v>
      </c>
      <c r="K41">
        <f>SUMPRODUCT(CX$57:CX$106,$B$57:$B$106)</f>
        <v>2.7081973660017088E-3</v>
      </c>
      <c r="L41" s="156">
        <f t="shared" si="55"/>
        <v>2.7081973660017088E-3</v>
      </c>
      <c r="M41" s="156">
        <f t="shared" si="54"/>
        <v>2.7081973660017088E-3</v>
      </c>
      <c r="N41" s="156">
        <f t="shared" si="54"/>
        <v>2.7081973660017088E-3</v>
      </c>
      <c r="O41" s="156">
        <f t="shared" si="54"/>
        <v>2.7081973660017088E-3</v>
      </c>
      <c r="P41" s="156">
        <f t="shared" si="54"/>
        <v>2.7081973660017088E-3</v>
      </c>
      <c r="Q41" s="156">
        <f t="shared" si="54"/>
        <v>2.7081973660017088E-3</v>
      </c>
      <c r="R41" s="156">
        <f t="shared" si="54"/>
        <v>2.7081973660017088E-3</v>
      </c>
      <c r="S41" s="156">
        <f t="shared" si="54"/>
        <v>2.7081973660017088E-3</v>
      </c>
      <c r="T41" s="156">
        <f t="shared" si="54"/>
        <v>2.7081973660017088E-3</v>
      </c>
      <c r="U41" s="156">
        <f t="shared" si="54"/>
        <v>2.7081973660017088E-3</v>
      </c>
      <c r="V41" s="156">
        <f t="shared" si="54"/>
        <v>2.7081973660017088E-3</v>
      </c>
      <c r="W41" s="156">
        <f t="shared" si="54"/>
        <v>2.7081973660017088E-3</v>
      </c>
      <c r="X41" s="156">
        <f t="shared" si="54"/>
        <v>2.7081973660017088E-3</v>
      </c>
      <c r="Y41" s="156">
        <f t="shared" si="54"/>
        <v>2.7081973660017088E-3</v>
      </c>
      <c r="Z41" s="156">
        <f t="shared" si="54"/>
        <v>2.7081973660017088E-3</v>
      </c>
      <c r="AA41" s="156">
        <f t="shared" si="54"/>
        <v>2.7081973660017088E-3</v>
      </c>
      <c r="AB41" s="156">
        <f t="shared" si="54"/>
        <v>2.7081973660017088E-3</v>
      </c>
      <c r="AC41" s="156">
        <f t="shared" si="54"/>
        <v>2.7081973660017088E-3</v>
      </c>
      <c r="AD41" s="156">
        <f t="shared" si="54"/>
        <v>2.7081973660017088E-3</v>
      </c>
      <c r="AE41" s="156">
        <f t="shared" si="54"/>
        <v>2.7081973660017088E-3</v>
      </c>
    </row>
    <row r="42" spans="1:32">
      <c r="B42" s="2" t="s">
        <v>101</v>
      </c>
      <c r="C42">
        <f>SUMPRODUCT(G57:G106,$B$57:$B$106)</f>
        <v>1.5789889455244385E-2</v>
      </c>
      <c r="D42">
        <f>SUMPRODUCT(S$57:S$106,$B$57:$B$106)</f>
        <v>1.8108238614624433E-2</v>
      </c>
      <c r="E42">
        <f>SUMPRODUCT(AE$57:AE$106,$B$57:$B$106)</f>
        <v>1.7841015444507211E-2</v>
      </c>
      <c r="F42">
        <f>SUMPRODUCT(AQ$57:AQ$106,$B$57:$B$106)</f>
        <v>1.7270556408301514E-2</v>
      </c>
      <c r="G42">
        <f>SUMPRODUCT(BC$57:BC$106,$B$57:$B$106)</f>
        <v>1.7152573767335009E-2</v>
      </c>
      <c r="H42">
        <f>SUMPRODUCT(BO$57:BO$106,$B$57:$B$106)</f>
        <v>1.6651693306573252E-2</v>
      </c>
      <c r="I42">
        <f>SUMPRODUCT(CA$57:CA$106,$B$57:$B$106)</f>
        <v>1.2748805668320823E-2</v>
      </c>
      <c r="J42">
        <f>SUMPRODUCT(CM$57:CM$106,$B$57:$B$106)</f>
        <v>1.2219481478007017E-2</v>
      </c>
      <c r="K42">
        <f>SUMPRODUCT(CY$57:CY$106,$B$57:$B$106)</f>
        <v>1.1478920251405504E-2</v>
      </c>
      <c r="L42" s="156">
        <f t="shared" si="55"/>
        <v>1.1478920251405504E-2</v>
      </c>
      <c r="M42" s="156">
        <f t="shared" si="54"/>
        <v>1.1478920251405504E-2</v>
      </c>
      <c r="N42" s="156">
        <f t="shared" si="54"/>
        <v>1.1478920251405504E-2</v>
      </c>
      <c r="O42" s="156">
        <f t="shared" si="54"/>
        <v>1.1478920251405504E-2</v>
      </c>
      <c r="P42" s="156">
        <f t="shared" si="54"/>
        <v>1.1478920251405504E-2</v>
      </c>
      <c r="Q42" s="156">
        <f t="shared" si="54"/>
        <v>1.1478920251405504E-2</v>
      </c>
      <c r="R42" s="156">
        <f t="shared" si="54"/>
        <v>1.1478920251405504E-2</v>
      </c>
      <c r="S42" s="156">
        <f t="shared" si="54"/>
        <v>1.1478920251405504E-2</v>
      </c>
      <c r="T42" s="156">
        <f t="shared" si="54"/>
        <v>1.1478920251405504E-2</v>
      </c>
      <c r="U42" s="156">
        <f t="shared" si="54"/>
        <v>1.1478920251405504E-2</v>
      </c>
      <c r="V42" s="156">
        <f t="shared" si="54"/>
        <v>1.1478920251405504E-2</v>
      </c>
      <c r="W42" s="156">
        <f t="shared" si="54"/>
        <v>1.1478920251405504E-2</v>
      </c>
      <c r="X42" s="156">
        <f t="shared" si="54"/>
        <v>1.1478920251405504E-2</v>
      </c>
      <c r="Y42" s="156">
        <f t="shared" si="54"/>
        <v>1.1478920251405504E-2</v>
      </c>
      <c r="Z42" s="156">
        <f t="shared" si="54"/>
        <v>1.1478920251405504E-2</v>
      </c>
      <c r="AA42" s="156">
        <f t="shared" si="54"/>
        <v>1.1478920251405504E-2</v>
      </c>
      <c r="AB42" s="156">
        <f t="shared" si="54"/>
        <v>1.1478920251405504E-2</v>
      </c>
      <c r="AC42" s="156">
        <f t="shared" si="54"/>
        <v>1.1478920251405504E-2</v>
      </c>
      <c r="AD42" s="156">
        <f t="shared" si="54"/>
        <v>1.1478920251405504E-2</v>
      </c>
      <c r="AE42" s="156">
        <f t="shared" si="54"/>
        <v>1.1478920251405504E-2</v>
      </c>
    </row>
    <row r="43" spans="1:32">
      <c r="B43" s="2" t="s">
        <v>347</v>
      </c>
      <c r="C43">
        <f>SUMPRODUCT(H57:H106,$B$57:$B$106)</f>
        <v>4.4376896721614746E-2</v>
      </c>
      <c r="D43">
        <f>SUMPRODUCT(T$57:T$106,$B$57:$B$106)</f>
        <v>3.689559366389332E-2</v>
      </c>
      <c r="E43">
        <f>SUMPRODUCT(AF$57:AF$106,$B$57:$B$106)</f>
        <v>3.5211665239176231E-2</v>
      </c>
      <c r="F43">
        <f>SUMPRODUCT(AR$57:AR$106,$B$57:$B$106)</f>
        <v>2.5041174410884114E-2</v>
      </c>
      <c r="G43">
        <f>SUMPRODUCT(BD$57:BD$106,$B$57:$B$106)</f>
        <v>2.3244448043768746E-2</v>
      </c>
      <c r="H43">
        <f>SUMPRODUCT(BP$57:BP$106,$B$57:$B$106)</f>
        <v>1.8479145749596006E-2</v>
      </c>
      <c r="I43">
        <f>SUMPRODUCT(CB$57:CB$106,$B$57:$B$106)</f>
        <v>1.5422455168279068E-2</v>
      </c>
      <c r="J43">
        <f>SUMPRODUCT(CN$57:CN$106,$B$57:$B$106)</f>
        <v>1.2452090113024467E-2</v>
      </c>
      <c r="K43">
        <f>SUMPRODUCT(CZ$57:CZ$106,$B$57:$B$106)</f>
        <v>7.3536078913398872E-3</v>
      </c>
      <c r="L43" s="156">
        <f t="shared" si="55"/>
        <v>7.3536078913398872E-3</v>
      </c>
      <c r="M43" s="156">
        <f t="shared" si="54"/>
        <v>7.3536078913398872E-3</v>
      </c>
      <c r="N43" s="156">
        <f t="shared" si="54"/>
        <v>7.3536078913398872E-3</v>
      </c>
      <c r="O43" s="156">
        <f t="shared" si="54"/>
        <v>7.3536078913398872E-3</v>
      </c>
      <c r="P43" s="156">
        <f t="shared" si="54"/>
        <v>7.3536078913398872E-3</v>
      </c>
      <c r="Q43" s="156">
        <f t="shared" si="54"/>
        <v>7.3536078913398872E-3</v>
      </c>
      <c r="R43" s="156">
        <f t="shared" si="54"/>
        <v>7.3536078913398872E-3</v>
      </c>
      <c r="S43" s="156">
        <f t="shared" si="54"/>
        <v>7.3536078913398872E-3</v>
      </c>
      <c r="T43" s="156">
        <f t="shared" si="54"/>
        <v>7.3536078913398872E-3</v>
      </c>
      <c r="U43" s="156">
        <f t="shared" si="54"/>
        <v>7.3536078913398872E-3</v>
      </c>
      <c r="V43" s="156">
        <f t="shared" si="54"/>
        <v>7.3536078913398872E-3</v>
      </c>
      <c r="W43" s="156">
        <f t="shared" si="54"/>
        <v>7.3536078913398872E-3</v>
      </c>
      <c r="X43" s="156">
        <f t="shared" si="54"/>
        <v>7.3536078913398872E-3</v>
      </c>
      <c r="Y43" s="156">
        <f t="shared" si="54"/>
        <v>7.3536078913398872E-3</v>
      </c>
      <c r="Z43" s="156">
        <f t="shared" si="54"/>
        <v>7.3536078913398872E-3</v>
      </c>
      <c r="AA43" s="156">
        <f t="shared" si="54"/>
        <v>7.3536078913398872E-3</v>
      </c>
      <c r="AB43" s="156">
        <f t="shared" si="54"/>
        <v>7.3536078913398872E-3</v>
      </c>
      <c r="AC43" s="156">
        <f t="shared" si="54"/>
        <v>7.3536078913398872E-3</v>
      </c>
      <c r="AD43" s="156">
        <f t="shared" si="54"/>
        <v>7.3536078913398872E-3</v>
      </c>
      <c r="AE43" s="156">
        <f t="shared" si="54"/>
        <v>7.3536078913398872E-3</v>
      </c>
    </row>
    <row r="44" spans="1:32">
      <c r="B44" s="2" t="s">
        <v>99</v>
      </c>
      <c r="C44">
        <f>SUMPRODUCT(I57:I106,$B$57:$B$106)</f>
        <v>1.0792187903689026E-2</v>
      </c>
      <c r="D44">
        <f>SUMPRODUCT(U$57:U$106,$B$57:$B$106)</f>
        <v>1.0559536808162451E-2</v>
      </c>
      <c r="E44">
        <f>SUMPRODUCT(AG$57:AG$106,$B$57:$B$106)</f>
        <v>1.0594479033478136E-2</v>
      </c>
      <c r="F44">
        <f>SUMPRODUCT(AS$57:AS$106,$B$57:$B$106)</f>
        <v>1.0702496203154735E-2</v>
      </c>
      <c r="G44">
        <f>SUMPRODUCT(BE$57:BE$106,$B$57:$B$106)</f>
        <v>1.1343032459103052E-2</v>
      </c>
      <c r="H44">
        <f>SUMPRODUCT(BQ$57:BQ$106,$B$57:$B$106)</f>
        <v>1.1981959635914736E-2</v>
      </c>
      <c r="I44">
        <f>SUMPRODUCT(CC$57:CC$106,$B$57:$B$106)</f>
        <v>2.8140875405783403E-2</v>
      </c>
      <c r="J44">
        <f>SUMPRODUCT(CO$57:CO$106,$B$57:$B$106)</f>
        <v>2.4791137436930434E-2</v>
      </c>
      <c r="K44">
        <f>SUMPRODUCT(DA$57:DA$106,$B$57:$B$106)</f>
        <v>2.2735060318359208E-2</v>
      </c>
      <c r="L44" s="156">
        <f t="shared" si="55"/>
        <v>2.2735060318359208E-2</v>
      </c>
      <c r="M44" s="156">
        <f t="shared" si="54"/>
        <v>2.2735060318359208E-2</v>
      </c>
      <c r="N44" s="156">
        <f t="shared" si="54"/>
        <v>2.2735060318359208E-2</v>
      </c>
      <c r="O44" s="156">
        <f t="shared" si="54"/>
        <v>2.2735060318359208E-2</v>
      </c>
      <c r="P44" s="156">
        <f t="shared" si="54"/>
        <v>2.2735060318359208E-2</v>
      </c>
      <c r="Q44" s="156">
        <f t="shared" si="54"/>
        <v>2.2735060318359208E-2</v>
      </c>
      <c r="R44" s="156">
        <f t="shared" si="54"/>
        <v>2.2735060318359208E-2</v>
      </c>
      <c r="S44" s="156">
        <f t="shared" si="54"/>
        <v>2.2735060318359208E-2</v>
      </c>
      <c r="T44" s="156">
        <f t="shared" si="54"/>
        <v>2.2735060318359208E-2</v>
      </c>
      <c r="U44" s="156">
        <f t="shared" si="54"/>
        <v>2.2735060318359208E-2</v>
      </c>
      <c r="V44" s="156">
        <f t="shared" si="54"/>
        <v>2.2735060318359208E-2</v>
      </c>
      <c r="W44" s="156">
        <f t="shared" si="54"/>
        <v>2.2735060318359208E-2</v>
      </c>
      <c r="X44" s="156">
        <f t="shared" si="54"/>
        <v>2.2735060318359208E-2</v>
      </c>
      <c r="Y44" s="156">
        <f t="shared" si="54"/>
        <v>2.2735060318359208E-2</v>
      </c>
      <c r="Z44" s="156">
        <f t="shared" si="54"/>
        <v>2.2735060318359208E-2</v>
      </c>
      <c r="AA44" s="156">
        <f t="shared" si="54"/>
        <v>2.2735060318359208E-2</v>
      </c>
      <c r="AB44" s="156">
        <f t="shared" si="54"/>
        <v>2.2735060318359208E-2</v>
      </c>
      <c r="AC44" s="156">
        <f t="shared" si="54"/>
        <v>2.2735060318359208E-2</v>
      </c>
      <c r="AD44" s="156">
        <f t="shared" si="54"/>
        <v>2.2735060318359208E-2</v>
      </c>
      <c r="AE44" s="156">
        <f t="shared" si="54"/>
        <v>2.2735060318359208E-2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5"/>
        <v>0</v>
      </c>
      <c r="M45" s="156">
        <f t="shared" si="54"/>
        <v>0</v>
      </c>
      <c r="N45" s="156">
        <f t="shared" si="54"/>
        <v>0</v>
      </c>
      <c r="O45" s="156">
        <f t="shared" si="54"/>
        <v>0</v>
      </c>
      <c r="P45" s="156">
        <f t="shared" si="54"/>
        <v>0</v>
      </c>
      <c r="Q45" s="156">
        <f t="shared" si="54"/>
        <v>0</v>
      </c>
      <c r="R45" s="156">
        <f t="shared" si="54"/>
        <v>0</v>
      </c>
      <c r="S45" s="156">
        <f t="shared" si="54"/>
        <v>0</v>
      </c>
      <c r="T45" s="156">
        <f t="shared" si="54"/>
        <v>0</v>
      </c>
      <c r="U45" s="156">
        <f t="shared" si="54"/>
        <v>0</v>
      </c>
      <c r="V45" s="156">
        <f t="shared" si="54"/>
        <v>0</v>
      </c>
      <c r="W45" s="156">
        <f t="shared" si="54"/>
        <v>0</v>
      </c>
      <c r="X45" s="156">
        <f t="shared" si="54"/>
        <v>0</v>
      </c>
      <c r="Y45" s="156">
        <f t="shared" si="54"/>
        <v>0</v>
      </c>
      <c r="Z45" s="156">
        <f t="shared" si="54"/>
        <v>0</v>
      </c>
      <c r="AA45" s="156">
        <f t="shared" si="54"/>
        <v>0</v>
      </c>
      <c r="AB45" s="156">
        <f t="shared" si="54"/>
        <v>0</v>
      </c>
      <c r="AC45" s="156">
        <f t="shared" si="54"/>
        <v>0</v>
      </c>
      <c r="AD45" s="156">
        <f t="shared" si="54"/>
        <v>0</v>
      </c>
      <c r="AE45" s="156">
        <f t="shared" si="54"/>
        <v>0</v>
      </c>
    </row>
    <row r="46" spans="1:32">
      <c r="B46" s="2" t="s">
        <v>106</v>
      </c>
      <c r="C46">
        <f>SUMPRODUCT(K57:K106,$B$57:$B$106)</f>
        <v>3.4485291836200306E-5</v>
      </c>
      <c r="D46">
        <f>SUMPRODUCT(W$57:W$106,$B$57:$B$106)</f>
        <v>2.2139271357996128E-4</v>
      </c>
      <c r="E46">
        <f>SUMPRODUCT(AI$57:AI$106,$B$57:$B$106)</f>
        <v>1.616310197650902E-4</v>
      </c>
      <c r="F46">
        <f>SUMPRODUCT(AU$57:AU$106,$B$57:$B$106)</f>
        <v>9.1786422873988334E-6</v>
      </c>
      <c r="G46">
        <f>SUMPRODUCT(BG$57:BG$106,$B$57:$B$106)</f>
        <v>2.8186065378100619E-5</v>
      </c>
      <c r="H46">
        <f>SUMPRODUCT(BS$57:BS$106,$B$57:$B$106)</f>
        <v>1.6460794965317282E-4</v>
      </c>
      <c r="I46">
        <f>SUMPRODUCT(CE$57:CE$106,$B$57:$B$106)</f>
        <v>2.7449007509480696E-4</v>
      </c>
      <c r="J46">
        <f>SUMPRODUCT(CQ$57:CQ$106,$B$57:$B$106)</f>
        <v>2.6377591725308322E-4</v>
      </c>
      <c r="K46">
        <f>SUMPRODUCT(DC$57:DC$106,$B$57:$B$106)</f>
        <v>2.3275652989912562E-4</v>
      </c>
      <c r="L46" s="156">
        <f t="shared" si="55"/>
        <v>2.3275652989912562E-4</v>
      </c>
      <c r="M46" s="156">
        <f t="shared" si="54"/>
        <v>2.3275652989912562E-4</v>
      </c>
      <c r="N46" s="156">
        <f t="shared" si="54"/>
        <v>2.3275652989912562E-4</v>
      </c>
      <c r="O46" s="156">
        <f t="shared" si="54"/>
        <v>2.3275652989912562E-4</v>
      </c>
      <c r="P46" s="156">
        <f t="shared" si="54"/>
        <v>2.3275652989912562E-4</v>
      </c>
      <c r="Q46" s="156">
        <f t="shared" si="54"/>
        <v>2.3275652989912562E-4</v>
      </c>
      <c r="R46" s="156">
        <f t="shared" si="54"/>
        <v>2.3275652989912562E-4</v>
      </c>
      <c r="S46" s="156">
        <f t="shared" si="54"/>
        <v>2.3275652989912562E-4</v>
      </c>
      <c r="T46" s="156">
        <f t="shared" si="54"/>
        <v>2.3275652989912562E-4</v>
      </c>
      <c r="U46" s="156">
        <f t="shared" si="54"/>
        <v>2.3275652989912562E-4</v>
      </c>
      <c r="V46" s="156">
        <f t="shared" si="54"/>
        <v>2.3275652989912562E-4</v>
      </c>
      <c r="W46" s="156">
        <f t="shared" si="54"/>
        <v>2.3275652989912562E-4</v>
      </c>
      <c r="X46" s="156">
        <f t="shared" si="54"/>
        <v>2.3275652989912562E-4</v>
      </c>
      <c r="Y46" s="156">
        <f t="shared" si="54"/>
        <v>2.3275652989912562E-4</v>
      </c>
      <c r="Z46" s="156">
        <f t="shared" si="54"/>
        <v>2.3275652989912562E-4</v>
      </c>
      <c r="AA46" s="156">
        <f t="shared" si="54"/>
        <v>2.3275652989912562E-4</v>
      </c>
      <c r="AB46" s="156">
        <f t="shared" si="54"/>
        <v>2.3275652989912562E-4</v>
      </c>
      <c r="AC46" s="156">
        <f t="shared" si="54"/>
        <v>2.3275652989912562E-4</v>
      </c>
      <c r="AD46" s="156">
        <f t="shared" si="54"/>
        <v>2.3275652989912562E-4</v>
      </c>
      <c r="AE46" s="156">
        <f t="shared" si="54"/>
        <v>2.3275652989912562E-4</v>
      </c>
    </row>
    <row r="47" spans="1:32">
      <c r="B47" s="2" t="s">
        <v>100</v>
      </c>
      <c r="C47">
        <f>SUMPRODUCT(L57:L106,$B$57:$B$106)</f>
        <v>0.232281082400699</v>
      </c>
      <c r="D47">
        <f>SUMPRODUCT(X$57:X$106,$B$57:$B$106)</f>
        <v>0.25449562930255082</v>
      </c>
      <c r="E47">
        <f>SUMPRODUCT(AJ$57:AJ$106,$B$57:$B$106)</f>
        <v>0.28406297329408903</v>
      </c>
      <c r="F47">
        <f>SUMPRODUCT(AV$57:AV$106,$B$57:$B$106)</f>
        <v>0.36850716693336183</v>
      </c>
      <c r="G47">
        <f>SUMPRODUCT(BH$57:BH$106,$B$57:$B$106)</f>
        <v>0.44794720272176569</v>
      </c>
      <c r="H47">
        <f>SUMPRODUCT(BT$57:BT$106,$B$57:$B$106)</f>
        <v>0.50280340245043464</v>
      </c>
      <c r="I47">
        <f>SUMPRODUCT(CF$57:CF$106,$B$57:$B$106)</f>
        <v>0.6926585120010339</v>
      </c>
      <c r="J47">
        <f>SUMPRODUCT(CR$57:CR$106,$B$57:$B$106)</f>
        <v>0.71592918293515251</v>
      </c>
      <c r="K47">
        <f>SUMPRODUCT(DD$57:DD$106,$B$57:$B$106)</f>
        <v>0.75016781075405381</v>
      </c>
      <c r="L47" s="156">
        <f t="shared" si="55"/>
        <v>0.75016781075405381</v>
      </c>
      <c r="M47" s="156">
        <f t="shared" si="54"/>
        <v>0.75016781075405381</v>
      </c>
      <c r="N47" s="156">
        <f t="shared" si="54"/>
        <v>0.75016781075405381</v>
      </c>
      <c r="O47" s="156">
        <f t="shared" si="54"/>
        <v>0.75016781075405381</v>
      </c>
      <c r="P47" s="156">
        <f t="shared" si="54"/>
        <v>0.75016781075405381</v>
      </c>
      <c r="Q47" s="156">
        <f t="shared" si="54"/>
        <v>0.75016781075405381</v>
      </c>
      <c r="R47" s="156">
        <f t="shared" si="54"/>
        <v>0.75016781075405381</v>
      </c>
      <c r="S47" s="156">
        <f t="shared" si="54"/>
        <v>0.75016781075405381</v>
      </c>
      <c r="T47" s="156">
        <f t="shared" si="54"/>
        <v>0.75016781075405381</v>
      </c>
      <c r="U47" s="156">
        <f t="shared" si="54"/>
        <v>0.75016781075405381</v>
      </c>
      <c r="V47" s="156">
        <f t="shared" si="54"/>
        <v>0.75016781075405381</v>
      </c>
      <c r="W47" s="156">
        <f t="shared" si="54"/>
        <v>0.75016781075405381</v>
      </c>
      <c r="X47" s="156">
        <f t="shared" si="54"/>
        <v>0.75016781075405381</v>
      </c>
      <c r="Y47" s="156">
        <f t="shared" si="54"/>
        <v>0.75016781075405381</v>
      </c>
      <c r="Z47" s="156">
        <f t="shared" si="54"/>
        <v>0.75016781075405381</v>
      </c>
      <c r="AA47" s="156">
        <f t="shared" si="54"/>
        <v>0.75016781075405381</v>
      </c>
      <c r="AB47" s="156">
        <f t="shared" si="54"/>
        <v>0.75016781075405381</v>
      </c>
      <c r="AC47" s="156">
        <f t="shared" si="54"/>
        <v>0.75016781075405381</v>
      </c>
      <c r="AD47" s="156">
        <f t="shared" si="54"/>
        <v>0.75016781075405381</v>
      </c>
      <c r="AE47" s="156">
        <f t="shared" si="54"/>
        <v>0.75016781075405381</v>
      </c>
    </row>
    <row r="48" spans="1:32">
      <c r="B48" s="2" t="s">
        <v>102</v>
      </c>
      <c r="C48">
        <f>SUMPRODUCT(N57:N106,$B$57:$B$106)</f>
        <v>1.6573582024792363E-2</v>
      </c>
      <c r="D48">
        <f>SUMPRODUCT(Z$57:Z$106,$B$57:$B$106)</f>
        <v>3.3088898382044971E-2</v>
      </c>
      <c r="E48">
        <f>SUMPRODUCT(AL$57:AL$106,$B$57:$B$106)</f>
        <v>3.5945826247242151E-2</v>
      </c>
      <c r="F48">
        <f>SUMPRODUCT(AX$57:AX$106,$B$57:$B$106)</f>
        <v>4.2248957437678453E-2</v>
      </c>
      <c r="G48">
        <f>SUMPRODUCT(BJ$57:BJ$106,$B$57:$B$106)</f>
        <v>4.4766572925156983E-2</v>
      </c>
      <c r="H48">
        <f>SUMPRODUCT(BV$57:BV$106,$B$57:$B$106)</f>
        <v>4.635998065373164E-2</v>
      </c>
      <c r="I48">
        <f>SUMPRODUCT(CH$57:CH$106,$B$57:$B$106)</f>
        <v>5.2216517032529816E-2</v>
      </c>
      <c r="J48">
        <f>SUMPRODUCT(CT$57:CT$106,$B$57:$B$106)</f>
        <v>5.7867090556723053E-2</v>
      </c>
      <c r="K48">
        <f>SUMPRODUCT(DF$57:DF$106,$B$57:$B$106)</f>
        <v>6.2310556376188229E-2</v>
      </c>
      <c r="L48" s="156">
        <f t="shared" si="55"/>
        <v>6.2310556376188229E-2</v>
      </c>
      <c r="M48" s="156">
        <f t="shared" si="54"/>
        <v>6.2310556376188229E-2</v>
      </c>
      <c r="N48" s="156">
        <f t="shared" si="54"/>
        <v>6.2310556376188229E-2</v>
      </c>
      <c r="O48" s="156">
        <f t="shared" si="54"/>
        <v>6.2310556376188229E-2</v>
      </c>
      <c r="P48" s="156">
        <f t="shared" si="54"/>
        <v>6.2310556376188229E-2</v>
      </c>
      <c r="Q48" s="156">
        <f t="shared" si="54"/>
        <v>6.2310556376188229E-2</v>
      </c>
      <c r="R48" s="156">
        <f t="shared" si="54"/>
        <v>6.2310556376188229E-2</v>
      </c>
      <c r="S48" s="156">
        <f t="shared" si="54"/>
        <v>6.2310556376188229E-2</v>
      </c>
      <c r="T48" s="156">
        <f t="shared" si="54"/>
        <v>6.2310556376188229E-2</v>
      </c>
      <c r="U48" s="156">
        <f t="shared" si="54"/>
        <v>6.2310556376188229E-2</v>
      </c>
      <c r="V48" s="156">
        <f t="shared" si="54"/>
        <v>6.2310556376188229E-2</v>
      </c>
      <c r="W48" s="156">
        <f t="shared" si="54"/>
        <v>6.2310556376188229E-2</v>
      </c>
      <c r="X48" s="156">
        <f t="shared" si="54"/>
        <v>6.2310556376188229E-2</v>
      </c>
      <c r="Y48" s="156">
        <f t="shared" si="54"/>
        <v>6.2310556376188229E-2</v>
      </c>
      <c r="Z48" s="156">
        <f t="shared" si="54"/>
        <v>6.2310556376188229E-2</v>
      </c>
      <c r="AA48" s="156">
        <f t="shared" si="54"/>
        <v>6.2310556376188229E-2</v>
      </c>
      <c r="AB48" s="156">
        <f t="shared" si="54"/>
        <v>6.2310556376188229E-2</v>
      </c>
      <c r="AC48" s="156">
        <f t="shared" si="54"/>
        <v>6.2310556376188229E-2</v>
      </c>
      <c r="AD48" s="156">
        <f t="shared" si="54"/>
        <v>6.2310556376188229E-2</v>
      </c>
      <c r="AE48" s="156">
        <f t="shared" si="54"/>
        <v>6.2310556376188229E-2</v>
      </c>
    </row>
    <row r="49" spans="1:110">
      <c r="B49" s="1"/>
    </row>
    <row r="50" spans="1:110">
      <c r="B50" s="1"/>
      <c r="C50" s="160">
        <f>SUM(C39:C48)</f>
        <v>1.0000000000000002</v>
      </c>
      <c r="D50" s="160">
        <f>SUM(D39:D48)</f>
        <v>1</v>
      </c>
      <c r="E50" s="160">
        <f>SUM(E39:E48)</f>
        <v>1</v>
      </c>
      <c r="F50" s="160">
        <f>SUM(F39:F48)</f>
        <v>1.0000000000000002</v>
      </c>
      <c r="G50" s="160">
        <f t="shared" ref="G50:K50" si="56">SUM(G39:G48)</f>
        <v>1</v>
      </c>
      <c r="H50" s="160">
        <f t="shared" si="56"/>
        <v>1.0000000000000002</v>
      </c>
      <c r="I50" s="160">
        <f t="shared" si="56"/>
        <v>1</v>
      </c>
      <c r="J50" s="160">
        <f t="shared" si="56"/>
        <v>1.0000000000000002</v>
      </c>
      <c r="K50" s="160">
        <f t="shared" si="56"/>
        <v>1.0000000000000002</v>
      </c>
      <c r="L50" s="160">
        <f t="shared" si="55"/>
        <v>1.0000000000000002</v>
      </c>
      <c r="M50" s="160">
        <f t="shared" si="54"/>
        <v>1.0000000000000002</v>
      </c>
      <c r="N50" s="160">
        <f t="shared" si="54"/>
        <v>1.0000000000000002</v>
      </c>
      <c r="O50" s="160">
        <f t="shared" si="54"/>
        <v>1.0000000000000002</v>
      </c>
      <c r="P50" s="160">
        <f t="shared" si="54"/>
        <v>1.0000000000000002</v>
      </c>
      <c r="Q50" s="160">
        <f t="shared" si="54"/>
        <v>1.0000000000000002</v>
      </c>
      <c r="R50" s="160">
        <f t="shared" si="54"/>
        <v>1.0000000000000002</v>
      </c>
      <c r="S50" s="160">
        <f t="shared" si="54"/>
        <v>1.0000000000000002</v>
      </c>
      <c r="T50" s="160">
        <f t="shared" si="54"/>
        <v>1.0000000000000002</v>
      </c>
      <c r="U50" s="160">
        <f t="shared" si="54"/>
        <v>1.0000000000000002</v>
      </c>
      <c r="V50" s="160">
        <f t="shared" si="54"/>
        <v>1.0000000000000002</v>
      </c>
      <c r="W50" s="160">
        <f t="shared" si="54"/>
        <v>1.0000000000000002</v>
      </c>
      <c r="X50" s="160">
        <f t="shared" si="54"/>
        <v>1.0000000000000002</v>
      </c>
      <c r="Y50" s="160">
        <f t="shared" si="54"/>
        <v>1.0000000000000002</v>
      </c>
      <c r="Z50" s="160">
        <f t="shared" si="54"/>
        <v>1.0000000000000002</v>
      </c>
      <c r="AA50" s="160">
        <f t="shared" si="54"/>
        <v>1.0000000000000002</v>
      </c>
      <c r="AB50" s="160">
        <f t="shared" si="54"/>
        <v>1.0000000000000002</v>
      </c>
      <c r="AC50" s="160">
        <f t="shared" si="54"/>
        <v>1.0000000000000002</v>
      </c>
      <c r="AD50" s="160">
        <f t="shared" si="54"/>
        <v>1.0000000000000002</v>
      </c>
      <c r="AE50" s="160">
        <f t="shared" si="54"/>
        <v>1.0000000000000002</v>
      </c>
    </row>
    <row r="54" spans="1:110" s="166" customFormat="1">
      <c r="A54" s="165" t="s">
        <v>908</v>
      </c>
    </row>
    <row r="55" spans="1:110" ht="29.5">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7.2101439686280328E-2</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0.15067400012578913</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5.2242414655148124E-2</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0.72498214553278251</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7">W113+1</f>
        <v>2041</v>
      </c>
      <c r="Y113" s="95">
        <f t="shared" si="57"/>
        <v>2042</v>
      </c>
      <c r="Z113" s="95">
        <f t="shared" si="57"/>
        <v>2043</v>
      </c>
      <c r="AA113" s="95">
        <f t="shared" si="57"/>
        <v>2044</v>
      </c>
      <c r="AB113" s="95">
        <f t="shared" si="57"/>
        <v>2045</v>
      </c>
      <c r="AC113" s="95">
        <f t="shared" si="57"/>
        <v>2046</v>
      </c>
      <c r="AD113" s="95">
        <f t="shared" si="57"/>
        <v>2047</v>
      </c>
      <c r="AE113" s="95">
        <f t="shared" si="57"/>
        <v>2048</v>
      </c>
      <c r="AF113" s="95">
        <f t="shared" si="57"/>
        <v>2049</v>
      </c>
      <c r="AG113" s="95">
        <f t="shared" si="57"/>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8">W114</f>
        <v>439408.5</v>
      </c>
      <c r="Y114" s="119">
        <f t="shared" si="58"/>
        <v>439408.5</v>
      </c>
      <c r="Z114" s="119">
        <f t="shared" si="58"/>
        <v>439408.5</v>
      </c>
      <c r="AA114" s="119">
        <f t="shared" si="58"/>
        <v>439408.5</v>
      </c>
      <c r="AB114" s="119">
        <f t="shared" si="58"/>
        <v>439408.5</v>
      </c>
      <c r="AC114" s="119">
        <f t="shared" si="58"/>
        <v>439408.5</v>
      </c>
      <c r="AD114" s="119">
        <f t="shared" si="58"/>
        <v>439408.5</v>
      </c>
      <c r="AE114" s="119">
        <f t="shared" si="58"/>
        <v>439408.5</v>
      </c>
      <c r="AF114" s="119">
        <f t="shared" si="58"/>
        <v>439408.5</v>
      </c>
      <c r="AG114" s="119">
        <f t="shared" si="58"/>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8"/>
        <v>68042.429999999993</v>
      </c>
      <c r="Y115" s="119">
        <f t="shared" si="58"/>
        <v>68042.429999999993</v>
      </c>
      <c r="Z115" s="119">
        <f t="shared" si="58"/>
        <v>68042.429999999993</v>
      </c>
      <c r="AA115" s="119">
        <f t="shared" si="58"/>
        <v>68042.429999999993</v>
      </c>
      <c r="AB115" s="119">
        <f t="shared" si="58"/>
        <v>68042.429999999993</v>
      </c>
      <c r="AC115" s="119">
        <f t="shared" si="58"/>
        <v>68042.429999999993</v>
      </c>
      <c r="AD115" s="119">
        <f t="shared" si="58"/>
        <v>68042.429999999993</v>
      </c>
      <c r="AE115" s="119">
        <f t="shared" si="58"/>
        <v>68042.429999999993</v>
      </c>
      <c r="AF115" s="119">
        <f t="shared" si="58"/>
        <v>68042.429999999993</v>
      </c>
      <c r="AG115" s="119">
        <f t="shared" si="58"/>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8"/>
        <v>10278.23</v>
      </c>
      <c r="Y116" s="119">
        <f t="shared" si="58"/>
        <v>10278.23</v>
      </c>
      <c r="Z116" s="119">
        <f t="shared" si="58"/>
        <v>10278.23</v>
      </c>
      <c r="AA116" s="119">
        <f t="shared" si="58"/>
        <v>10278.23</v>
      </c>
      <c r="AB116" s="119">
        <f t="shared" si="58"/>
        <v>10278.23</v>
      </c>
      <c r="AC116" s="119">
        <f t="shared" si="58"/>
        <v>10278.23</v>
      </c>
      <c r="AD116" s="119">
        <f t="shared" si="58"/>
        <v>10278.23</v>
      </c>
      <c r="AE116" s="119">
        <f t="shared" si="58"/>
        <v>10278.23</v>
      </c>
      <c r="AF116" s="119">
        <f t="shared" si="58"/>
        <v>10278.23</v>
      </c>
      <c r="AG116" s="119">
        <f t="shared" si="58"/>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8"/>
        <v>6899.39</v>
      </c>
      <c r="Y117" s="119">
        <f t="shared" si="58"/>
        <v>6899.39</v>
      </c>
      <c r="Z117" s="119">
        <f t="shared" si="58"/>
        <v>6899.39</v>
      </c>
      <c r="AA117" s="119">
        <f t="shared" si="58"/>
        <v>6899.39</v>
      </c>
      <c r="AB117" s="119">
        <f t="shared" si="58"/>
        <v>6899.39</v>
      </c>
      <c r="AC117" s="119">
        <f t="shared" si="58"/>
        <v>6899.39</v>
      </c>
      <c r="AD117" s="119">
        <f t="shared" si="58"/>
        <v>6899.39</v>
      </c>
      <c r="AE117" s="119">
        <f t="shared" si="58"/>
        <v>6899.39</v>
      </c>
      <c r="AF117" s="119">
        <f t="shared" si="58"/>
        <v>6899.39</v>
      </c>
      <c r="AG117" s="119">
        <f t="shared" si="58"/>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8"/>
        <v>82208.649999999994</v>
      </c>
      <c r="Y118" s="119">
        <f t="shared" si="58"/>
        <v>82208.649999999994</v>
      </c>
      <c r="Z118" s="119">
        <f t="shared" si="58"/>
        <v>82208.649999999994</v>
      </c>
      <c r="AA118" s="119">
        <f t="shared" si="58"/>
        <v>82208.649999999994</v>
      </c>
      <c r="AB118" s="119">
        <f t="shared" si="58"/>
        <v>82208.649999999994</v>
      </c>
      <c r="AC118" s="119">
        <f t="shared" si="58"/>
        <v>82208.649999999994</v>
      </c>
      <c r="AD118" s="119">
        <f t="shared" si="58"/>
        <v>82208.649999999994</v>
      </c>
      <c r="AE118" s="119">
        <f t="shared" si="58"/>
        <v>82208.649999999994</v>
      </c>
      <c r="AF118" s="119">
        <f t="shared" si="58"/>
        <v>82208.649999999994</v>
      </c>
      <c r="AG118" s="119">
        <f t="shared" si="58"/>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8"/>
        <v>1383.67</v>
      </c>
      <c r="Y119" s="119">
        <f t="shared" si="58"/>
        <v>1383.67</v>
      </c>
      <c r="Z119" s="119">
        <f t="shared" si="58"/>
        <v>1383.67</v>
      </c>
      <c r="AA119" s="119">
        <f t="shared" si="58"/>
        <v>1383.67</v>
      </c>
      <c r="AB119" s="119">
        <f t="shared" si="58"/>
        <v>1383.67</v>
      </c>
      <c r="AC119" s="119">
        <f t="shared" si="58"/>
        <v>1383.67</v>
      </c>
      <c r="AD119" s="119">
        <f t="shared" si="58"/>
        <v>1383.67</v>
      </c>
      <c r="AE119" s="119">
        <f t="shared" si="58"/>
        <v>1383.67</v>
      </c>
      <c r="AF119" s="119">
        <f t="shared" si="58"/>
        <v>1383.67</v>
      </c>
      <c r="AG119" s="119">
        <f t="shared" si="58"/>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8"/>
        <v>126905.8</v>
      </c>
      <c r="Y120" s="119">
        <f t="shared" si="58"/>
        <v>126905.8</v>
      </c>
      <c r="Z120" s="119">
        <f t="shared" si="58"/>
        <v>126905.8</v>
      </c>
      <c r="AA120" s="119">
        <f t="shared" si="58"/>
        <v>126905.8</v>
      </c>
      <c r="AB120" s="119">
        <f t="shared" si="58"/>
        <v>126905.8</v>
      </c>
      <c r="AC120" s="119">
        <f t="shared" si="58"/>
        <v>126905.8</v>
      </c>
      <c r="AD120" s="119">
        <f t="shared" si="58"/>
        <v>126905.8</v>
      </c>
      <c r="AE120" s="119">
        <f t="shared" si="58"/>
        <v>126905.8</v>
      </c>
      <c r="AF120" s="119">
        <f t="shared" si="58"/>
        <v>126905.8</v>
      </c>
      <c r="AG120" s="119">
        <f t="shared" si="58"/>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8"/>
        <v>1690.29</v>
      </c>
      <c r="Y121" s="119">
        <f t="shared" si="58"/>
        <v>1690.29</v>
      </c>
      <c r="Z121" s="119">
        <f t="shared" si="58"/>
        <v>1690.29</v>
      </c>
      <c r="AA121" s="119">
        <f t="shared" si="58"/>
        <v>1690.29</v>
      </c>
      <c r="AB121" s="119">
        <f t="shared" si="58"/>
        <v>1690.29</v>
      </c>
      <c r="AC121" s="119">
        <f t="shared" si="58"/>
        <v>1690.29</v>
      </c>
      <c r="AD121" s="119">
        <f t="shared" si="58"/>
        <v>1690.29</v>
      </c>
      <c r="AE121" s="119">
        <f t="shared" si="58"/>
        <v>1690.29</v>
      </c>
      <c r="AF121" s="119">
        <f t="shared" si="58"/>
        <v>1690.29</v>
      </c>
      <c r="AG121" s="119">
        <f t="shared" si="58"/>
        <v>1690.29</v>
      </c>
    </row>
    <row r="122" spans="1:54" s="92" customFormat="1" ht="15.75" customHeight="1">
      <c r="A122" s="95" t="s">
        <v>618</v>
      </c>
      <c r="B122" s="120">
        <f t="shared" ref="B122:W122" si="59">SUM(B114:B121)</f>
        <v>650744.98999999987</v>
      </c>
      <c r="C122" s="120">
        <f t="shared" si="59"/>
        <v>655764.49000000011</v>
      </c>
      <c r="D122" s="120">
        <f t="shared" si="59"/>
        <v>657616.61</v>
      </c>
      <c r="E122" s="120">
        <f t="shared" si="59"/>
        <v>648901.29000000015</v>
      </c>
      <c r="F122" s="120">
        <f t="shared" si="59"/>
        <v>649148.92000000004</v>
      </c>
      <c r="G122" s="120">
        <f t="shared" si="59"/>
        <v>655322.79</v>
      </c>
      <c r="H122" s="120">
        <f t="shared" si="59"/>
        <v>657515.14</v>
      </c>
      <c r="I122" s="120">
        <f t="shared" si="59"/>
        <v>664851.41999999993</v>
      </c>
      <c r="J122" s="120">
        <f t="shared" si="59"/>
        <v>674303.29</v>
      </c>
      <c r="K122" s="120">
        <f t="shared" si="59"/>
        <v>686233.75</v>
      </c>
      <c r="L122" s="120">
        <f t="shared" si="59"/>
        <v>689344.91999999993</v>
      </c>
      <c r="M122" s="120">
        <f t="shared" si="59"/>
        <v>699809.64000000013</v>
      </c>
      <c r="N122" s="120">
        <f t="shared" si="59"/>
        <v>703236.64</v>
      </c>
      <c r="O122" s="120">
        <f t="shared" si="59"/>
        <v>709276.09</v>
      </c>
      <c r="P122" s="120">
        <f t="shared" si="59"/>
        <v>712333.19000000006</v>
      </c>
      <c r="Q122" s="120">
        <f t="shared" si="59"/>
        <v>718313.72</v>
      </c>
      <c r="R122" s="120">
        <f t="shared" si="59"/>
        <v>721762.81</v>
      </c>
      <c r="S122" s="120">
        <f t="shared" si="59"/>
        <v>724126.97000000009</v>
      </c>
      <c r="T122" s="95">
        <f t="shared" si="59"/>
        <v>727124.07999999984</v>
      </c>
      <c r="U122" s="95">
        <f t="shared" si="59"/>
        <v>730680.4</v>
      </c>
      <c r="V122" s="95">
        <f t="shared" si="59"/>
        <v>733915.96000000008</v>
      </c>
      <c r="W122" s="95">
        <f t="shared" si="59"/>
        <v>736816.96000000008</v>
      </c>
      <c r="X122" s="121">
        <f t="shared" si="58"/>
        <v>736816.96000000008</v>
      </c>
      <c r="Y122" s="121">
        <f t="shared" si="58"/>
        <v>736816.96000000008</v>
      </c>
      <c r="Z122" s="121">
        <f t="shared" si="58"/>
        <v>736816.96000000008</v>
      </c>
      <c r="AA122" s="121">
        <f t="shared" si="58"/>
        <v>736816.96000000008</v>
      </c>
      <c r="AB122" s="121">
        <f t="shared" si="58"/>
        <v>736816.96000000008</v>
      </c>
      <c r="AC122" s="121">
        <f t="shared" si="58"/>
        <v>736816.96000000008</v>
      </c>
      <c r="AD122" s="121">
        <f t="shared" si="58"/>
        <v>736816.96000000008</v>
      </c>
      <c r="AE122" s="121">
        <f t="shared" si="58"/>
        <v>736816.96000000008</v>
      </c>
      <c r="AF122" s="121">
        <f t="shared" si="58"/>
        <v>736816.96000000008</v>
      </c>
      <c r="AG122" s="121">
        <f t="shared" si="58"/>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60">C119/C122</f>
        <v>7.2871085166566416E-2</v>
      </c>
      <c r="D125" s="91">
        <f t="shared" si="60"/>
        <v>6.200669110228222E-2</v>
      </c>
      <c r="E125" s="91">
        <f t="shared" si="60"/>
        <v>4.2820318634287188E-2</v>
      </c>
      <c r="F125" s="91">
        <f t="shared" si="60"/>
        <v>3.903236872057031E-2</v>
      </c>
      <c r="G125" s="91">
        <f t="shared" si="60"/>
        <v>3.367708301431116E-2</v>
      </c>
      <c r="H125" s="91">
        <f t="shared" si="60"/>
        <v>3.5208542878571586E-2</v>
      </c>
      <c r="I125" s="91">
        <f t="shared" si="60"/>
        <v>3.3794994376337505E-2</v>
      </c>
      <c r="J125" s="91">
        <f t="shared" si="60"/>
        <v>3.2877253201597165E-2</v>
      </c>
      <c r="K125" s="91">
        <f t="shared" si="60"/>
        <v>1.900279605892307E-2</v>
      </c>
      <c r="L125" s="91">
        <f t="shared" si="60"/>
        <v>4.4150466793894706E-3</v>
      </c>
      <c r="M125" s="91">
        <f t="shared" si="60"/>
        <v>4.5994793669889992E-3</v>
      </c>
      <c r="N125" s="91">
        <f t="shared" si="60"/>
        <v>4.6502838646177479E-3</v>
      </c>
      <c r="O125" s="91">
        <f t="shared" si="60"/>
        <v>3.0690446649625541E-3</v>
      </c>
      <c r="P125" s="91">
        <f t="shared" si="60"/>
        <v>3.2127521672828414E-3</v>
      </c>
      <c r="Q125" s="91">
        <f t="shared" si="60"/>
        <v>2.4777613881578095E-3</v>
      </c>
      <c r="R125" s="91">
        <f t="shared" si="60"/>
        <v>2.3529197909213412E-3</v>
      </c>
      <c r="S125" s="91">
        <f t="shared" si="60"/>
        <v>2.4141898761207582E-3</v>
      </c>
      <c r="T125" s="91">
        <f t="shared" si="60"/>
        <v>2.1185380079834521E-3</v>
      </c>
      <c r="U125" s="91">
        <f t="shared" si="60"/>
        <v>2.1141664673090996E-3</v>
      </c>
      <c r="V125" s="91">
        <f t="shared" si="60"/>
        <v>1.799129698719183E-3</v>
      </c>
      <c r="W125" s="91">
        <f t="shared" si="60"/>
        <v>1.8779019418879825E-3</v>
      </c>
      <c r="X125" s="91">
        <f t="shared" si="60"/>
        <v>1.8779019418879825E-3</v>
      </c>
      <c r="Y125" s="91">
        <f t="shared" si="60"/>
        <v>1.8779019418879825E-3</v>
      </c>
      <c r="Z125" s="91">
        <f t="shared" si="60"/>
        <v>1.8779019418879825E-3</v>
      </c>
      <c r="AA125" s="91">
        <f t="shared" si="60"/>
        <v>1.8779019418879825E-3</v>
      </c>
      <c r="AB125" s="91">
        <f t="shared" si="60"/>
        <v>1.8779019418879825E-3</v>
      </c>
      <c r="AC125" s="91">
        <f t="shared" si="60"/>
        <v>1.8779019418879825E-3</v>
      </c>
      <c r="AD125" s="91">
        <f t="shared" si="60"/>
        <v>1.8779019418879825E-3</v>
      </c>
      <c r="AE125" s="91">
        <f t="shared" si="60"/>
        <v>1.8779019418879825E-3</v>
      </c>
      <c r="AF125" s="91">
        <f t="shared" si="60"/>
        <v>1.8779019418879825E-3</v>
      </c>
      <c r="AG125" s="91">
        <f t="shared" si="60"/>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1">C120/C122</f>
        <v>0.10612677426311996</v>
      </c>
      <c r="D126" s="91">
        <f t="shared" si="61"/>
        <v>0.10647199133245737</v>
      </c>
      <c r="E126" s="91">
        <f t="shared" si="61"/>
        <v>0.12930767944690014</v>
      </c>
      <c r="F126" s="91">
        <f t="shared" si="61"/>
        <v>0.13804752228502512</v>
      </c>
      <c r="G126" s="91">
        <f t="shared" si="61"/>
        <v>0.14041806786545605</v>
      </c>
      <c r="H126" s="91">
        <f t="shared" si="61"/>
        <v>0.14926389375611945</v>
      </c>
      <c r="I126" s="91">
        <f t="shared" si="61"/>
        <v>0.1431596100073006</v>
      </c>
      <c r="J126" s="91">
        <f t="shared" si="61"/>
        <v>0.13926043576029415</v>
      </c>
      <c r="K126" s="91">
        <f t="shared" si="61"/>
        <v>0.14968645887789692</v>
      </c>
      <c r="L126" s="91">
        <f t="shared" si="61"/>
        <v>0.16730115310054075</v>
      </c>
      <c r="M126" s="91">
        <f t="shared" si="61"/>
        <v>0.15945550564293454</v>
      </c>
      <c r="N126" s="91">
        <f t="shared" si="61"/>
        <v>0.16609984940488881</v>
      </c>
      <c r="O126" s="91">
        <f t="shared" si="61"/>
        <v>0.16420968032349717</v>
      </c>
      <c r="P126" s="91">
        <f t="shared" si="61"/>
        <v>0.16264593820203715</v>
      </c>
      <c r="Q126" s="91">
        <f t="shared" si="61"/>
        <v>0.16156617473490553</v>
      </c>
      <c r="R126" s="91">
        <f t="shared" si="61"/>
        <v>0.16462998419106686</v>
      </c>
      <c r="S126" s="91">
        <f t="shared" si="61"/>
        <v>0.16710674372479178</v>
      </c>
      <c r="T126" s="91">
        <f t="shared" si="61"/>
        <v>0.16891353673777387</v>
      </c>
      <c r="U126" s="91">
        <f t="shared" si="61"/>
        <v>0.17018877199935842</v>
      </c>
      <c r="V126" s="91">
        <f t="shared" si="61"/>
        <v>0.17154879694944905</v>
      </c>
      <c r="W126" s="91">
        <f t="shared" si="61"/>
        <v>0.17223517764846236</v>
      </c>
      <c r="X126" s="91">
        <f t="shared" si="61"/>
        <v>0.17223517764846236</v>
      </c>
      <c r="Y126" s="91">
        <f t="shared" si="61"/>
        <v>0.17223517764846236</v>
      </c>
      <c r="Z126" s="91">
        <f t="shared" si="61"/>
        <v>0.17223517764846236</v>
      </c>
      <c r="AA126" s="91">
        <f t="shared" si="61"/>
        <v>0.17223517764846236</v>
      </c>
      <c r="AB126" s="91">
        <f t="shared" si="61"/>
        <v>0.17223517764846236</v>
      </c>
      <c r="AC126" s="91">
        <f t="shared" si="61"/>
        <v>0.17223517764846236</v>
      </c>
      <c r="AD126" s="91">
        <f t="shared" si="61"/>
        <v>0.17223517764846236</v>
      </c>
      <c r="AE126" s="91">
        <f t="shared" si="61"/>
        <v>0.17223517764846236</v>
      </c>
      <c r="AF126" s="91">
        <f t="shared" si="61"/>
        <v>0.17223517764846236</v>
      </c>
      <c r="AG126" s="91">
        <f t="shared" si="61"/>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2">C118/C122</f>
        <v>0.13725374181209474</v>
      </c>
      <c r="D127" s="91">
        <f t="shared" si="62"/>
        <v>0.13816072863488044</v>
      </c>
      <c r="E127" s="91">
        <f t="shared" si="62"/>
        <v>0.11774191418235581</v>
      </c>
      <c r="F127" s="91">
        <f t="shared" si="62"/>
        <v>0.11086617844176649</v>
      </c>
      <c r="G127" s="91">
        <f t="shared" si="62"/>
        <v>0.11855063059839563</v>
      </c>
      <c r="H127" s="91">
        <f t="shared" si="62"/>
        <v>9.4974208502636159E-2</v>
      </c>
      <c r="I127" s="91">
        <f t="shared" si="62"/>
        <v>0.10439773145103609</v>
      </c>
      <c r="J127" s="91">
        <f t="shared" si="62"/>
        <v>0.10296749404856086</v>
      </c>
      <c r="K127" s="91">
        <f t="shared" si="62"/>
        <v>0.1102918065455102</v>
      </c>
      <c r="L127" s="91">
        <f t="shared" si="62"/>
        <v>0.100915141290952</v>
      </c>
      <c r="M127" s="91">
        <f t="shared" si="62"/>
        <v>0.10834372044374807</v>
      </c>
      <c r="N127" s="91">
        <f t="shared" si="62"/>
        <v>9.911225615320611E-2</v>
      </c>
      <c r="O127" s="91">
        <f t="shared" si="62"/>
        <v>0.10708666353041733</v>
      </c>
      <c r="P127" s="91">
        <f t="shared" si="62"/>
        <v>0.10662708275603441</v>
      </c>
      <c r="Q127" s="91">
        <f t="shared" si="62"/>
        <v>0.11444672113460397</v>
      </c>
      <c r="R127" s="91">
        <f t="shared" si="62"/>
        <v>0.11389981426169629</v>
      </c>
      <c r="S127" s="91">
        <f t="shared" si="62"/>
        <v>0.11318534372500998</v>
      </c>
      <c r="T127" s="91">
        <f t="shared" si="62"/>
        <v>0.11301119335781043</v>
      </c>
      <c r="U127" s="91">
        <f t="shared" si="62"/>
        <v>0.11250972381358525</v>
      </c>
      <c r="V127" s="91">
        <f t="shared" si="62"/>
        <v>0.11201371067063316</v>
      </c>
      <c r="W127" s="91">
        <f t="shared" si="62"/>
        <v>0.11157268964058589</v>
      </c>
      <c r="X127" s="91">
        <f t="shared" si="62"/>
        <v>0.11157268964058589</v>
      </c>
      <c r="Y127" s="91">
        <f t="shared" si="62"/>
        <v>0.11157268964058589</v>
      </c>
      <c r="Z127" s="91">
        <f t="shared" si="62"/>
        <v>0.11157268964058589</v>
      </c>
      <c r="AA127" s="91">
        <f t="shared" si="62"/>
        <v>0.11157268964058589</v>
      </c>
      <c r="AB127" s="91">
        <f t="shared" si="62"/>
        <v>0.11157268964058589</v>
      </c>
      <c r="AC127" s="91">
        <f t="shared" si="62"/>
        <v>0.11157268964058589</v>
      </c>
      <c r="AD127" s="91">
        <f t="shared" si="62"/>
        <v>0.11157268964058589</v>
      </c>
      <c r="AE127" s="91">
        <f t="shared" si="62"/>
        <v>0.11157268964058589</v>
      </c>
      <c r="AF127" s="91">
        <f t="shared" si="62"/>
        <v>0.11157268964058589</v>
      </c>
      <c r="AG127" s="91">
        <f t="shared" si="62"/>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3">C114/C122</f>
        <v>0.61398140054823636</v>
      </c>
      <c r="D128" s="91">
        <f t="shared" si="63"/>
        <v>0.62164062431452272</v>
      </c>
      <c r="E128" s="91">
        <f t="shared" si="63"/>
        <v>0.63045783126737187</v>
      </c>
      <c r="F128" s="91">
        <f t="shared" si="63"/>
        <v>0.63129304751827975</v>
      </c>
      <c r="G128" s="91">
        <f t="shared" si="63"/>
        <v>0.62627274110213682</v>
      </c>
      <c r="H128" s="91">
        <f t="shared" si="63"/>
        <v>0.63268307403537505</v>
      </c>
      <c r="I128" s="91">
        <f t="shared" si="63"/>
        <v>0.62724931835145969</v>
      </c>
      <c r="J128" s="91">
        <f t="shared" si="63"/>
        <v>0.62994531733635761</v>
      </c>
      <c r="K128" s="91">
        <f t="shared" si="63"/>
        <v>0.62264264909733746</v>
      </c>
      <c r="L128" s="91">
        <f t="shared" si="63"/>
        <v>0.62726537536535421</v>
      </c>
      <c r="M128" s="91">
        <f t="shared" si="63"/>
        <v>0.62083297394988723</v>
      </c>
      <c r="N128" s="91">
        <f t="shared" si="63"/>
        <v>0.6223684533843401</v>
      </c>
      <c r="O128" s="91">
        <f t="shared" si="63"/>
        <v>0.61763565158385647</v>
      </c>
      <c r="P128" s="91">
        <f t="shared" si="63"/>
        <v>0.6154948360611977</v>
      </c>
      <c r="Q128" s="91">
        <f t="shared" si="63"/>
        <v>0.61008120518705955</v>
      </c>
      <c r="R128" s="91">
        <f t="shared" si="63"/>
        <v>0.60638826763601184</v>
      </c>
      <c r="S128" s="91">
        <f t="shared" si="63"/>
        <v>0.603579231415728</v>
      </c>
      <c r="T128" s="91">
        <f t="shared" si="63"/>
        <v>0.60176029378644713</v>
      </c>
      <c r="U128" s="91">
        <f t="shared" si="63"/>
        <v>0.59950875923317493</v>
      </c>
      <c r="V128" s="91">
        <f t="shared" si="63"/>
        <v>0.59787703758343114</v>
      </c>
      <c r="W128" s="91">
        <f t="shared" si="63"/>
        <v>0.59636045836947071</v>
      </c>
      <c r="X128" s="91">
        <f t="shared" si="63"/>
        <v>0.59636045836947071</v>
      </c>
      <c r="Y128" s="91">
        <f t="shared" si="63"/>
        <v>0.59636045836947071</v>
      </c>
      <c r="Z128" s="91">
        <f t="shared" si="63"/>
        <v>0.59636045836947071</v>
      </c>
      <c r="AA128" s="91">
        <f t="shared" si="63"/>
        <v>0.59636045836947071</v>
      </c>
      <c r="AB128" s="91">
        <f t="shared" si="63"/>
        <v>0.59636045836947071</v>
      </c>
      <c r="AC128" s="91">
        <f t="shared" si="63"/>
        <v>0.59636045836947071</v>
      </c>
      <c r="AD128" s="91">
        <f t="shared" si="63"/>
        <v>0.59636045836947071</v>
      </c>
      <c r="AE128" s="91">
        <f t="shared" si="63"/>
        <v>0.59636045836947071</v>
      </c>
      <c r="AF128" s="91">
        <f t="shared" si="63"/>
        <v>0.59636045836947071</v>
      </c>
      <c r="AG128" s="91">
        <f t="shared" si="63"/>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4">C115/C122</f>
        <v>4.8577668485830929E-2</v>
      </c>
      <c r="D129" s="91">
        <f t="shared" si="64"/>
        <v>4.9426853740814118E-2</v>
      </c>
      <c r="E129" s="91">
        <f t="shared" si="64"/>
        <v>5.5711693838673047E-2</v>
      </c>
      <c r="F129" s="91">
        <f t="shared" si="64"/>
        <v>5.5918694280504999E-2</v>
      </c>
      <c r="G129" s="91">
        <f t="shared" si="64"/>
        <v>5.6394559389579595E-2</v>
      </c>
      <c r="H129" s="91">
        <f t="shared" si="64"/>
        <v>6.2647850207677352E-2</v>
      </c>
      <c r="I129" s="91">
        <f t="shared" si="64"/>
        <v>6.5952149128296972E-2</v>
      </c>
      <c r="J129" s="91">
        <f t="shared" si="64"/>
        <v>6.9510991114992177E-2</v>
      </c>
      <c r="K129" s="91">
        <f t="shared" si="64"/>
        <v>7.2782022160816195E-2</v>
      </c>
      <c r="L129" s="91">
        <f t="shared" si="64"/>
        <v>7.4977835478935564E-2</v>
      </c>
      <c r="M129" s="91">
        <f t="shared" si="64"/>
        <v>8.1724295767060293E-2</v>
      </c>
      <c r="N129" s="91">
        <f t="shared" si="64"/>
        <v>8.2632270127449559E-2</v>
      </c>
      <c r="O129" s="91">
        <f t="shared" si="64"/>
        <v>8.2895886142165032E-2</v>
      </c>
      <c r="P129" s="91">
        <f t="shared" si="64"/>
        <v>8.6433414677757739E-2</v>
      </c>
      <c r="Q129" s="91">
        <f t="shared" si="64"/>
        <v>8.6665948688826377E-2</v>
      </c>
      <c r="R129" s="91">
        <f t="shared" si="64"/>
        <v>8.8128827252820077E-2</v>
      </c>
      <c r="S129" s="91">
        <f t="shared" si="64"/>
        <v>8.8838549957613089E-2</v>
      </c>
      <c r="T129" s="91">
        <f t="shared" si="64"/>
        <v>8.9143630066549323E-2</v>
      </c>
      <c r="U129" s="91">
        <f t="shared" si="64"/>
        <v>9.0480831290944724E-2</v>
      </c>
      <c r="V129" s="91">
        <f t="shared" si="64"/>
        <v>9.1404620768841149E-2</v>
      </c>
      <c r="W129" s="91">
        <f t="shared" si="64"/>
        <v>9.2346449245685094E-2</v>
      </c>
      <c r="X129" s="91">
        <f t="shared" si="64"/>
        <v>9.2346449245685094E-2</v>
      </c>
      <c r="Y129" s="91">
        <f t="shared" si="64"/>
        <v>9.2346449245685094E-2</v>
      </c>
      <c r="Z129" s="91">
        <f t="shared" si="64"/>
        <v>9.2346449245685094E-2</v>
      </c>
      <c r="AA129" s="91">
        <f t="shared" si="64"/>
        <v>9.2346449245685094E-2</v>
      </c>
      <c r="AB129" s="91">
        <f t="shared" si="64"/>
        <v>9.2346449245685094E-2</v>
      </c>
      <c r="AC129" s="91">
        <f t="shared" si="64"/>
        <v>9.2346449245685094E-2</v>
      </c>
      <c r="AD129" s="91">
        <f t="shared" si="64"/>
        <v>9.2346449245685094E-2</v>
      </c>
      <c r="AE129" s="91">
        <f t="shared" si="64"/>
        <v>9.2346449245685094E-2</v>
      </c>
      <c r="AF129" s="91">
        <f t="shared" si="64"/>
        <v>9.2346449245685094E-2</v>
      </c>
      <c r="AG129" s="91">
        <f t="shared" si="64"/>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5">C117/C122</f>
        <v>5.166793950675797E-3</v>
      </c>
      <c r="D130" s="91">
        <f t="shared" si="65"/>
        <v>5.5997216980270617E-3</v>
      </c>
      <c r="E130" s="91">
        <f t="shared" si="65"/>
        <v>6.8427048434439065E-3</v>
      </c>
      <c r="F130" s="91">
        <f t="shared" si="65"/>
        <v>6.8994800145396528E-3</v>
      </c>
      <c r="G130" s="91">
        <f t="shared" si="65"/>
        <v>7.0043954979804686E-3</v>
      </c>
      <c r="H130" s="91">
        <f t="shared" si="65"/>
        <v>7.3131547967093197E-3</v>
      </c>
      <c r="I130" s="91">
        <f t="shared" si="65"/>
        <v>7.3881920865868055E-3</v>
      </c>
      <c r="J130" s="91">
        <f t="shared" si="65"/>
        <v>7.4113830884615737E-3</v>
      </c>
      <c r="K130" s="91">
        <f t="shared" si="65"/>
        <v>7.4300192900742636E-3</v>
      </c>
      <c r="L130" s="91">
        <f t="shared" si="65"/>
        <v>7.4818713395320311E-3</v>
      </c>
      <c r="M130" s="91">
        <f t="shared" si="65"/>
        <v>7.5820047291717775E-3</v>
      </c>
      <c r="N130" s="91">
        <f t="shared" si="65"/>
        <v>7.6291388912841634E-3</v>
      </c>
      <c r="O130" s="91">
        <f t="shared" si="65"/>
        <v>7.7479278908161144E-3</v>
      </c>
      <c r="P130" s="91">
        <f t="shared" si="65"/>
        <v>7.7996365717565384E-3</v>
      </c>
      <c r="Q130" s="91">
        <f t="shared" si="65"/>
        <v>7.955173124077319E-3</v>
      </c>
      <c r="R130" s="91">
        <f t="shared" si="65"/>
        <v>8.2940543860939575E-3</v>
      </c>
      <c r="S130" s="91">
        <f t="shared" si="65"/>
        <v>8.5983263404758956E-3</v>
      </c>
      <c r="T130" s="91">
        <f t="shared" si="65"/>
        <v>8.8210391821984518E-3</v>
      </c>
      <c r="U130" s="91">
        <f t="shared" si="65"/>
        <v>8.9147457629902213E-3</v>
      </c>
      <c r="V130" s="91">
        <f t="shared" si="65"/>
        <v>9.1098441298374262E-3</v>
      </c>
      <c r="W130" s="91">
        <f t="shared" si="65"/>
        <v>9.3637774027351371E-3</v>
      </c>
      <c r="X130" s="91">
        <f t="shared" si="65"/>
        <v>9.3637774027351371E-3</v>
      </c>
      <c r="Y130" s="91">
        <f t="shared" si="65"/>
        <v>9.3637774027351371E-3</v>
      </c>
      <c r="Z130" s="91">
        <f t="shared" si="65"/>
        <v>9.3637774027351371E-3</v>
      </c>
      <c r="AA130" s="91">
        <f t="shared" si="65"/>
        <v>9.3637774027351371E-3</v>
      </c>
      <c r="AB130" s="91">
        <f t="shared" si="65"/>
        <v>9.3637774027351371E-3</v>
      </c>
      <c r="AC130" s="91">
        <f t="shared" si="65"/>
        <v>9.3637774027351371E-3</v>
      </c>
      <c r="AD130" s="91">
        <f t="shared" si="65"/>
        <v>9.3637774027351371E-3</v>
      </c>
      <c r="AE130" s="91">
        <f t="shared" si="65"/>
        <v>9.3637774027351371E-3</v>
      </c>
      <c r="AF130" s="91">
        <f t="shared" si="65"/>
        <v>9.3637774027351371E-3</v>
      </c>
      <c r="AG130" s="91">
        <f t="shared" si="65"/>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6">C116/C122/2</f>
        <v>6.4176241077036657E-3</v>
      </c>
      <c r="D132" s="91">
        <f t="shared" si="66"/>
        <v>6.6096490476419073E-3</v>
      </c>
      <c r="E132" s="91">
        <f t="shared" si="66"/>
        <v>6.8300141613218228E-3</v>
      </c>
      <c r="F132" s="91">
        <f t="shared" si="66"/>
        <v>7.3174118505812194E-3</v>
      </c>
      <c r="G132" s="91">
        <f t="shared" si="66"/>
        <v>7.2742625050473209E-3</v>
      </c>
      <c r="H132" s="91">
        <f t="shared" si="66"/>
        <v>7.3629711401018089E-3</v>
      </c>
      <c r="I132" s="91">
        <f t="shared" si="66"/>
        <v>7.4153259686201775E-3</v>
      </c>
      <c r="J132" s="91">
        <f t="shared" si="66"/>
        <v>7.4609231107266288E-3</v>
      </c>
      <c r="K132" s="91">
        <f t="shared" si="66"/>
        <v>7.664939242641446E-3</v>
      </c>
      <c r="L132" s="91">
        <f t="shared" si="66"/>
        <v>7.4413401059080847E-3</v>
      </c>
      <c r="M132" s="91">
        <f t="shared" si="66"/>
        <v>7.3969615508583152E-3</v>
      </c>
      <c r="N132" s="91">
        <f t="shared" si="66"/>
        <v>7.3922271740562316E-3</v>
      </c>
      <c r="O132" s="91">
        <f t="shared" si="66"/>
        <v>7.3349363856322859E-3</v>
      </c>
      <c r="P132" s="91">
        <f t="shared" si="66"/>
        <v>7.5353711933596685E-3</v>
      </c>
      <c r="Q132" s="91">
        <f t="shared" si="66"/>
        <v>7.1843678553153633E-3</v>
      </c>
      <c r="R132" s="91">
        <f t="shared" si="66"/>
        <v>7.0399720373511615E-3</v>
      </c>
      <c r="S132" s="91">
        <f t="shared" si="66"/>
        <v>7.0225046306450923E-3</v>
      </c>
      <c r="T132" s="91">
        <f t="shared" si="66"/>
        <v>7.0006414861133485E-3</v>
      </c>
      <c r="U132" s="91">
        <f t="shared" si="66"/>
        <v>7.0175346156814934E-3</v>
      </c>
      <c r="V132" s="91">
        <f t="shared" si="66"/>
        <v>6.9977835064385287E-3</v>
      </c>
      <c r="W132" s="91">
        <f t="shared" si="66"/>
        <v>6.9747512326534923E-3</v>
      </c>
      <c r="X132" s="91">
        <f t="shared" si="66"/>
        <v>6.9747512326534923E-3</v>
      </c>
      <c r="Y132" s="91">
        <f t="shared" si="66"/>
        <v>6.9747512326534923E-3</v>
      </c>
      <c r="Z132" s="91">
        <f t="shared" si="66"/>
        <v>6.9747512326534923E-3</v>
      </c>
      <c r="AA132" s="91">
        <f t="shared" si="66"/>
        <v>6.9747512326534923E-3</v>
      </c>
      <c r="AB132" s="91">
        <f t="shared" si="66"/>
        <v>6.9747512326534923E-3</v>
      </c>
      <c r="AC132" s="91">
        <f t="shared" si="66"/>
        <v>6.9747512326534923E-3</v>
      </c>
      <c r="AD132" s="91">
        <f t="shared" si="66"/>
        <v>6.9747512326534923E-3</v>
      </c>
      <c r="AE132" s="91">
        <f t="shared" si="66"/>
        <v>6.9747512326534923E-3</v>
      </c>
      <c r="AF132" s="91">
        <f t="shared" si="66"/>
        <v>6.9747512326534923E-3</v>
      </c>
      <c r="AG132" s="91">
        <f t="shared" si="66"/>
        <v>6.9747512326534923E-3</v>
      </c>
    </row>
    <row r="133" spans="1:54" s="92" customFormat="1" ht="15.75" customHeight="1">
      <c r="A133" s="111" t="s">
        <v>105</v>
      </c>
      <c r="B133" s="91">
        <f t="shared" ref="B133:AG133" si="67">B116/B122/2</f>
        <v>5.7636863251148513E-3</v>
      </c>
      <c r="C133" s="91">
        <f t="shared" si="67"/>
        <v>6.4176241077036657E-3</v>
      </c>
      <c r="D133" s="91">
        <f t="shared" si="67"/>
        <v>6.6096490476419073E-3</v>
      </c>
      <c r="E133" s="91">
        <f t="shared" si="67"/>
        <v>6.8300141613218228E-3</v>
      </c>
      <c r="F133" s="91">
        <f t="shared" si="67"/>
        <v>7.3174118505812194E-3</v>
      </c>
      <c r="G133" s="91">
        <f t="shared" si="67"/>
        <v>7.2742625050473209E-3</v>
      </c>
      <c r="H133" s="91">
        <f t="shared" si="67"/>
        <v>7.3629711401018089E-3</v>
      </c>
      <c r="I133" s="91">
        <f t="shared" si="67"/>
        <v>7.4153259686201775E-3</v>
      </c>
      <c r="J133" s="91">
        <f t="shared" si="67"/>
        <v>7.4609231107266288E-3</v>
      </c>
      <c r="K133" s="91">
        <f t="shared" si="67"/>
        <v>7.664939242641446E-3</v>
      </c>
      <c r="L133" s="91">
        <f t="shared" si="67"/>
        <v>7.4413401059080847E-3</v>
      </c>
      <c r="M133" s="91">
        <f t="shared" si="67"/>
        <v>7.3969615508583152E-3</v>
      </c>
      <c r="N133" s="91">
        <f t="shared" si="67"/>
        <v>7.3922271740562316E-3</v>
      </c>
      <c r="O133" s="91">
        <f t="shared" si="67"/>
        <v>7.3349363856322859E-3</v>
      </c>
      <c r="P133" s="91">
        <f t="shared" si="67"/>
        <v>7.5353711933596685E-3</v>
      </c>
      <c r="Q133" s="91">
        <f t="shared" si="67"/>
        <v>7.1843678553153633E-3</v>
      </c>
      <c r="R133" s="91">
        <f t="shared" si="67"/>
        <v>7.0399720373511615E-3</v>
      </c>
      <c r="S133" s="91">
        <f t="shared" si="67"/>
        <v>7.0225046306450923E-3</v>
      </c>
      <c r="T133" s="91">
        <f t="shared" si="67"/>
        <v>7.0006414861133485E-3</v>
      </c>
      <c r="U133" s="91">
        <f t="shared" si="67"/>
        <v>7.0175346156814934E-3</v>
      </c>
      <c r="V133" s="91">
        <f t="shared" si="67"/>
        <v>6.9977835064385287E-3</v>
      </c>
      <c r="W133" s="91">
        <f t="shared" si="67"/>
        <v>6.9747512326534923E-3</v>
      </c>
      <c r="X133" s="91">
        <f t="shared" si="67"/>
        <v>6.9747512326534923E-3</v>
      </c>
      <c r="Y133" s="91">
        <f t="shared" si="67"/>
        <v>6.9747512326534923E-3</v>
      </c>
      <c r="Z133" s="91">
        <f t="shared" si="67"/>
        <v>6.9747512326534923E-3</v>
      </c>
      <c r="AA133" s="91">
        <f t="shared" si="67"/>
        <v>6.9747512326534923E-3</v>
      </c>
      <c r="AB133" s="91">
        <f t="shared" si="67"/>
        <v>6.9747512326534923E-3</v>
      </c>
      <c r="AC133" s="91">
        <f t="shared" si="67"/>
        <v>6.9747512326534923E-3</v>
      </c>
      <c r="AD133" s="91">
        <f t="shared" si="67"/>
        <v>6.9747512326534923E-3</v>
      </c>
      <c r="AE133" s="91">
        <f t="shared" si="67"/>
        <v>6.9747512326534923E-3</v>
      </c>
      <c r="AF133" s="91">
        <f t="shared" si="67"/>
        <v>6.9747512326534923E-3</v>
      </c>
      <c r="AG133" s="91">
        <f t="shared" si="67"/>
        <v>6.9747512326534923E-3</v>
      </c>
    </row>
    <row r="134" spans="1:54" s="92" customFormat="1" ht="15.75" customHeight="1">
      <c r="A134" s="111" t="s">
        <v>106</v>
      </c>
      <c r="B134" s="91">
        <f t="shared" ref="B134:AG134" si="68">B121/B122</f>
        <v>3.8137058880776025E-3</v>
      </c>
      <c r="C134" s="91">
        <f t="shared" si="68"/>
        <v>3.1872875580682934E-3</v>
      </c>
      <c r="D134" s="91">
        <f t="shared" si="68"/>
        <v>3.4740910817322571E-3</v>
      </c>
      <c r="E134" s="91">
        <f t="shared" si="68"/>
        <v>3.4578294643242261E-3</v>
      </c>
      <c r="F134" s="91">
        <f t="shared" si="68"/>
        <v>3.307885038151184E-3</v>
      </c>
      <c r="G134" s="91">
        <f t="shared" si="68"/>
        <v>3.1339975220455864E-3</v>
      </c>
      <c r="H134" s="91">
        <f t="shared" si="68"/>
        <v>3.1833335427074731E-3</v>
      </c>
      <c r="I134" s="91">
        <f t="shared" si="68"/>
        <v>3.227352661742078E-3</v>
      </c>
      <c r="J134" s="91">
        <f t="shared" si="68"/>
        <v>3.1052792282831661E-3</v>
      </c>
      <c r="K134" s="91">
        <f t="shared" si="68"/>
        <v>2.8343694841590056E-3</v>
      </c>
      <c r="L134" s="91">
        <f t="shared" si="68"/>
        <v>2.7608965334799309E-3</v>
      </c>
      <c r="M134" s="91">
        <f t="shared" si="68"/>
        <v>2.6680969984923327E-3</v>
      </c>
      <c r="N134" s="91">
        <f t="shared" si="68"/>
        <v>2.7232938261009835E-3</v>
      </c>
      <c r="O134" s="91">
        <f t="shared" si="68"/>
        <v>2.6852730930208009E-3</v>
      </c>
      <c r="P134" s="91">
        <f t="shared" si="68"/>
        <v>2.7155971772142191E-3</v>
      </c>
      <c r="Q134" s="91">
        <f t="shared" si="68"/>
        <v>2.4382800317387784E-3</v>
      </c>
      <c r="R134" s="91">
        <f t="shared" si="68"/>
        <v>2.2261884066872325E-3</v>
      </c>
      <c r="S134" s="91">
        <f t="shared" si="68"/>
        <v>2.2326056989701681E-3</v>
      </c>
      <c r="T134" s="91">
        <f t="shared" si="68"/>
        <v>2.2304858890108553E-3</v>
      </c>
      <c r="U134" s="91">
        <f t="shared" si="68"/>
        <v>2.2479322012743191E-3</v>
      </c>
      <c r="V134" s="91">
        <f t="shared" si="68"/>
        <v>2.2512931862116742E-3</v>
      </c>
      <c r="W134" s="91">
        <f t="shared" si="68"/>
        <v>2.2940432858657321E-3</v>
      </c>
      <c r="X134" s="91">
        <f t="shared" si="68"/>
        <v>2.2940432858657321E-3</v>
      </c>
      <c r="Y134" s="91">
        <f t="shared" si="68"/>
        <v>2.2940432858657321E-3</v>
      </c>
      <c r="Z134" s="91">
        <f t="shared" si="68"/>
        <v>2.2940432858657321E-3</v>
      </c>
      <c r="AA134" s="91">
        <f t="shared" si="68"/>
        <v>2.2940432858657321E-3</v>
      </c>
      <c r="AB134" s="91">
        <f t="shared" si="68"/>
        <v>2.2940432858657321E-3</v>
      </c>
      <c r="AC134" s="91">
        <f t="shared" si="68"/>
        <v>2.2940432858657321E-3</v>
      </c>
      <c r="AD134" s="91">
        <f t="shared" si="68"/>
        <v>2.2940432858657321E-3</v>
      </c>
      <c r="AE134" s="91">
        <f t="shared" si="68"/>
        <v>2.2940432858657321E-3</v>
      </c>
      <c r="AF134" s="91">
        <f t="shared" si="68"/>
        <v>2.2940432858657321E-3</v>
      </c>
      <c r="AG134" s="91">
        <f t="shared" si="68"/>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427</v>
      </c>
      <c r="B2" s="91" t="s">
        <v>29</v>
      </c>
      <c r="C2" s="91">
        <f>SUMIFS('EIA_State Elec Profiles'!$E:$E,'EIA_State Elec Profiles'!$A:$A,About!$B$1,'EIA_State Elec Profiles'!$B:$B,$A2)</f>
        <v>0</v>
      </c>
      <c r="D2" s="91">
        <f>SUMIFS('EIA_State Elec Profiles'!$D:$D,'EIA_State Elec Profiles'!$A:$A,About!$B$1,'EIA_State Elec Profiles'!$B:$B,$A2)</f>
        <v>0</v>
      </c>
      <c r="E2" s="91">
        <f>SUMIFS('EIA_State Elec Profiles'!$C:$C,'EIA_State Elec Profiles'!$A:$A,About!$B$1,'EIA_State Elec Profiles'!$B:$B,$A2)</f>
        <v>0</v>
      </c>
      <c r="F2" s="91">
        <f>E2</f>
        <v>0</v>
      </c>
      <c r="G2" s="91">
        <f t="shared" ref="G2:AH2" si="0">F2</f>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4.75">
      <c r="A3" s="100"/>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6" sqref="B6"/>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1766509.5493334397</v>
      </c>
      <c r="C2" s="5">
        <f>SUMIFS(Imports_new!C$10:C$33,Imports_new!$A$10:$A$33,$A2)</f>
        <v>1766509.5493334397</v>
      </c>
      <c r="D2" s="5">
        <f>SUMIFS(Imports_new!D$10:D$33,Imports_new!$A$10:$A$33,$A2)</f>
        <v>1766509.5493334397</v>
      </c>
      <c r="E2" s="5">
        <f>SUMIFS(Imports_new!E$10:E$33,Imports_new!$A$10:$A$33,$A2)</f>
        <v>1679402.369775617</v>
      </c>
      <c r="F2" s="5">
        <f>SUMIFS(Imports_new!F$10:F$33,Imports_new!$A$10:$A$33,$A2)</f>
        <v>1599824.6721762251</v>
      </c>
      <c r="G2" s="5">
        <f>SUMIFS(Imports_new!G$10:G$33,Imports_new!$A$10:$A$33,$A2)</f>
        <v>1391994.3624651204</v>
      </c>
      <c r="H2" s="5">
        <f>SUMIFS(Imports_new!H$10:H$33,Imports_new!$A$10:$A$33,$A2)</f>
        <v>1182205.2351064323</v>
      </c>
      <c r="I2" s="5">
        <f>SUMIFS(Imports_new!I$10:I$33,Imports_new!$A$10:$A$33,$A2)</f>
        <v>1043877.0979237686</v>
      </c>
      <c r="J2" s="5">
        <f>SUMIFS(Imports_new!J$10:J$33,Imports_new!$A$10:$A$33,$A2)</f>
        <v>509357.42395356717</v>
      </c>
      <c r="K2" s="5">
        <f>SUMIFS(Imports_new!K$10:K$33,Imports_new!$A$10:$A$33,$A2)</f>
        <v>452587.02285377827</v>
      </c>
      <c r="L2" s="5">
        <f>SUMIFS(Imports_new!L$10:L$33,Imports_new!$A$10:$A$33,$A2)</f>
        <v>371535.20977373834</v>
      </c>
      <c r="M2" s="5">
        <f>SUMIFS(Imports_new!M$10:M$33,Imports_new!$A$10:$A$33,$A2)</f>
        <v>371535.20977373834</v>
      </c>
      <c r="N2" s="5">
        <f>SUMIFS(Imports_new!N$10:N$33,Imports_new!$A$10:$A$33,$A2)</f>
        <v>371535.20977373834</v>
      </c>
      <c r="O2" s="5">
        <f>SUMIFS(Imports_new!O$10:O$33,Imports_new!$A$10:$A$33,$A2)</f>
        <v>371535.20977373834</v>
      </c>
      <c r="P2" s="5">
        <f>SUMIFS(Imports_new!P$10:P$33,Imports_new!$A$10:$A$33,$A2)</f>
        <v>371535.20977373834</v>
      </c>
      <c r="Q2" s="5">
        <f>SUMIFS(Imports_new!Q$10:Q$33,Imports_new!$A$10:$A$33,$A2)</f>
        <v>371535.20977373834</v>
      </c>
      <c r="R2" s="5">
        <f>SUMIFS(Imports_new!R$10:R$33,Imports_new!$A$10:$A$33,$A2)</f>
        <v>371535.20977373834</v>
      </c>
      <c r="S2" s="5">
        <f>SUMIFS(Imports_new!S$10:S$33,Imports_new!$A$10:$A$33,$A2)</f>
        <v>371535.20977373834</v>
      </c>
      <c r="T2" s="5">
        <f>SUMIFS(Imports_new!T$10:T$33,Imports_new!$A$10:$A$33,$A2)</f>
        <v>371535.20977373834</v>
      </c>
      <c r="U2" s="5">
        <f>SUMIFS(Imports_new!U$10:U$33,Imports_new!$A$10:$A$33,$A2)</f>
        <v>371535.20977373834</v>
      </c>
      <c r="V2" s="5">
        <f>SUMIFS(Imports_new!V$10:V$33,Imports_new!$A$10:$A$33,$A2)</f>
        <v>371535.20977373834</v>
      </c>
      <c r="W2" s="5">
        <f>SUMIFS(Imports_new!W$10:W$33,Imports_new!$A$10:$A$33,$A2)</f>
        <v>371535.20977373834</v>
      </c>
      <c r="X2" s="5">
        <f>SUMIFS(Imports_new!X$10:X$33,Imports_new!$A$10:$A$33,$A2)</f>
        <v>371535.20977373834</v>
      </c>
      <c r="Y2" s="5">
        <f>SUMIFS(Imports_new!Y$10:Y$33,Imports_new!$A$10:$A$33,$A2)</f>
        <v>371535.20977373834</v>
      </c>
      <c r="Z2" s="5">
        <f>SUMIFS(Imports_new!Z$10:Z$33,Imports_new!$A$10:$A$33,$A2)</f>
        <v>371535.20977373834</v>
      </c>
      <c r="AA2" s="5">
        <f>SUMIFS(Imports_new!AA$10:AA$33,Imports_new!$A$10:$A$33,$A2)</f>
        <v>371535.20977373834</v>
      </c>
      <c r="AB2" s="5">
        <f>SUMIFS(Imports_new!AB$10:AB$33,Imports_new!$A$10:$A$33,$A2)</f>
        <v>371535.20977373834</v>
      </c>
      <c r="AC2" s="5">
        <f>SUMIFS(Imports_new!AC$10:AC$33,Imports_new!$A$10:$A$33,$A2)</f>
        <v>371535.20977373834</v>
      </c>
      <c r="AD2" s="5">
        <f>SUMIFS(Imports_new!AD$10:AD$33,Imports_new!$A$10:$A$33,$A2)</f>
        <v>371535.20977373834</v>
      </c>
      <c r="AE2" s="5">
        <f>SUMIFS(Imports_new!AE$10:AE$33,Imports_new!$A$10:$A$33,$A2)</f>
        <v>371535.20977373834</v>
      </c>
      <c r="AF2" s="5">
        <f>SUMIFS(Imports_new!AF$10:AF$33,Imports_new!$A$10:$A$33,$A2)</f>
        <v>371535.20977373834</v>
      </c>
    </row>
    <row r="3" spans="1:32">
      <c r="A3" s="2" t="s">
        <v>347</v>
      </c>
      <c r="B3" s="5">
        <f>SUMIFS(Imports_new!B$10:B$33,Imports_new!$A$10:$A$33,$A3)</f>
        <v>115389.87190106398</v>
      </c>
      <c r="C3" s="5">
        <f>SUMIFS(Imports_new!C$10:C$33,Imports_new!$A$10:$A$33,$A3)</f>
        <v>115389.87190106398</v>
      </c>
      <c r="D3" s="5">
        <f>SUMIFS(Imports_new!D$10:D$33,Imports_new!$A$10:$A$33,$A3)</f>
        <v>115389.87190106398</v>
      </c>
      <c r="E3" s="5">
        <f>SUMIFS(Imports_new!E$10:E$33,Imports_new!$A$10:$A$33,$A3)</f>
        <v>95936.808139103348</v>
      </c>
      <c r="F3" s="5">
        <f>SUMIFS(Imports_new!F$10:F$33,Imports_new!$A$10:$A$33,$A3)</f>
        <v>91558.217034871777</v>
      </c>
      <c r="G3" s="5">
        <f>SUMIFS(Imports_new!G$10:G$33,Imports_new!$A$10:$A$33,$A3)</f>
        <v>65112.662691366735</v>
      </c>
      <c r="H3" s="5">
        <f>SUMIFS(Imports_new!H$10:H$33,Imports_new!$A$10:$A$33,$A3)</f>
        <v>60440.771670160546</v>
      </c>
      <c r="I3" s="5">
        <f>SUMIFS(Imports_new!I$10:I$33,Imports_new!$A$10:$A$33,$A3)</f>
        <v>48049.918277597528</v>
      </c>
      <c r="J3" s="5">
        <f>SUMIFS(Imports_new!J$10:J$33,Imports_new!$A$10:$A$33,$A3)</f>
        <v>40101.838067483273</v>
      </c>
      <c r="K3" s="5">
        <f>SUMIFS(Imports_new!K$10:K$33,Imports_new!$A$10:$A$33,$A3)</f>
        <v>32378.223562048934</v>
      </c>
      <c r="L3" s="5">
        <f>SUMIFS(Imports_new!L$10:L$33,Imports_new!$A$10:$A$33,$A3)</f>
        <v>19121.027725651365</v>
      </c>
      <c r="M3" s="5">
        <f>SUMIFS(Imports_new!M$10:M$33,Imports_new!$A$10:$A$33,$A3)</f>
        <v>19121.027725651365</v>
      </c>
      <c r="N3" s="5">
        <f>SUMIFS(Imports_new!N$10:N$33,Imports_new!$A$10:$A$33,$A3)</f>
        <v>19121.027725651365</v>
      </c>
      <c r="O3" s="5">
        <f>SUMIFS(Imports_new!O$10:O$33,Imports_new!$A$10:$A$33,$A3)</f>
        <v>19121.027725651365</v>
      </c>
      <c r="P3" s="5">
        <f>SUMIFS(Imports_new!P$10:P$33,Imports_new!$A$10:$A$33,$A3)</f>
        <v>19121.027725651365</v>
      </c>
      <c r="Q3" s="5">
        <f>SUMIFS(Imports_new!Q$10:Q$33,Imports_new!$A$10:$A$33,$A3)</f>
        <v>19121.027725651365</v>
      </c>
      <c r="R3" s="5">
        <f>SUMIFS(Imports_new!R$10:R$33,Imports_new!$A$10:$A$33,$A3)</f>
        <v>19121.027725651365</v>
      </c>
      <c r="S3" s="5">
        <f>SUMIFS(Imports_new!S$10:S$33,Imports_new!$A$10:$A$33,$A3)</f>
        <v>19121.027725651365</v>
      </c>
      <c r="T3" s="5">
        <f>SUMIFS(Imports_new!T$10:T$33,Imports_new!$A$10:$A$33,$A3)</f>
        <v>19121.027725651365</v>
      </c>
      <c r="U3" s="5">
        <f>SUMIFS(Imports_new!U$10:U$33,Imports_new!$A$10:$A$33,$A3)</f>
        <v>19121.027725651365</v>
      </c>
      <c r="V3" s="5">
        <f>SUMIFS(Imports_new!V$10:V$33,Imports_new!$A$10:$A$33,$A3)</f>
        <v>19121.027725651365</v>
      </c>
      <c r="W3" s="5">
        <f>SUMIFS(Imports_new!W$10:W$33,Imports_new!$A$10:$A$33,$A3)</f>
        <v>19121.027725651365</v>
      </c>
      <c r="X3" s="5">
        <f>SUMIFS(Imports_new!X$10:X$33,Imports_new!$A$10:$A$33,$A3)</f>
        <v>19121.027725651365</v>
      </c>
      <c r="Y3" s="5">
        <f>SUMIFS(Imports_new!Y$10:Y$33,Imports_new!$A$10:$A$33,$A3)</f>
        <v>19121.027725651365</v>
      </c>
      <c r="Z3" s="5">
        <f>SUMIFS(Imports_new!Z$10:Z$33,Imports_new!$A$10:$A$33,$A3)</f>
        <v>19121.027725651365</v>
      </c>
      <c r="AA3" s="5">
        <f>SUMIFS(Imports_new!AA$10:AA$33,Imports_new!$A$10:$A$33,$A3)</f>
        <v>19121.027725651365</v>
      </c>
      <c r="AB3" s="5">
        <f>SUMIFS(Imports_new!AB$10:AB$33,Imports_new!$A$10:$A$33,$A3)</f>
        <v>19121.027725651365</v>
      </c>
      <c r="AC3" s="5">
        <f>SUMIFS(Imports_new!AC$10:AC$33,Imports_new!$A$10:$A$33,$A3)</f>
        <v>19121.027725651365</v>
      </c>
      <c r="AD3" s="5">
        <f>SUMIFS(Imports_new!AD$10:AD$33,Imports_new!$A$10:$A$33,$A3)</f>
        <v>19121.027725651365</v>
      </c>
      <c r="AE3" s="5">
        <f>SUMIFS(Imports_new!AE$10:AE$33,Imports_new!$A$10:$A$33,$A3)</f>
        <v>19121.027725651365</v>
      </c>
      <c r="AF3" s="5">
        <f>SUMIFS(Imports_new!AF$10:AF$33,Imports_new!$A$10:$A$33,$A3)</f>
        <v>19121.027725651365</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28062.105999681895</v>
      </c>
      <c r="C5" s="5">
        <f>SUMIFS(Imports_new!C$10:C$33,Imports_new!$A$10:$A$33,$A5)</f>
        <v>28062.105999681895</v>
      </c>
      <c r="D5" s="5">
        <f>SUMIFS(Imports_new!D$10:D$33,Imports_new!$A$10:$A$33,$A5)</f>
        <v>28062.105999681895</v>
      </c>
      <c r="E5" s="5">
        <f>SUMIFS(Imports_new!E$10:E$33,Imports_new!$A$10:$A$33,$A5)</f>
        <v>27457.161037467402</v>
      </c>
      <c r="F5" s="5">
        <f>SUMIFS(Imports_new!F$10:F$33,Imports_new!$A$10:$A$33,$A5)</f>
        <v>27548.01865034665</v>
      </c>
      <c r="G5" s="5">
        <f>SUMIFS(Imports_new!G$10:G$33,Imports_new!$A$10:$A$33,$A5)</f>
        <v>27828.887487351818</v>
      </c>
      <c r="H5" s="5">
        <f>SUMIFS(Imports_new!H$10:H$33,Imports_new!$A$10:$A$33,$A5)</f>
        <v>29494.425232938775</v>
      </c>
      <c r="I5" s="5">
        <f>SUMIFS(Imports_new!I$10:I$33,Imports_new!$A$10:$A$33,$A5)</f>
        <v>31155.779012336759</v>
      </c>
      <c r="J5" s="5">
        <f>SUMIFS(Imports_new!J$10:J$33,Imports_new!$A$10:$A$33,$A5)</f>
        <v>73172.579611127745</v>
      </c>
      <c r="K5" s="5">
        <f>SUMIFS(Imports_new!K$10:K$33,Imports_new!$A$10:$A$33,$A5)</f>
        <v>64462.510550805004</v>
      </c>
      <c r="L5" s="5">
        <f>SUMIFS(Imports_new!L$10:L$33,Imports_new!$A$10:$A$33,$A5)</f>
        <v>59116.249481245257</v>
      </c>
      <c r="M5" s="5">
        <f>SUMIFS(Imports_new!M$10:M$33,Imports_new!$A$10:$A$33,$A5)</f>
        <v>59116.249481245257</v>
      </c>
      <c r="N5" s="5">
        <f>SUMIFS(Imports_new!N$10:N$33,Imports_new!$A$10:$A$33,$A5)</f>
        <v>59116.249481245257</v>
      </c>
      <c r="O5" s="5">
        <f>SUMIFS(Imports_new!O$10:O$33,Imports_new!$A$10:$A$33,$A5)</f>
        <v>59116.249481245257</v>
      </c>
      <c r="P5" s="5">
        <f>SUMIFS(Imports_new!P$10:P$33,Imports_new!$A$10:$A$33,$A5)</f>
        <v>59116.249481245257</v>
      </c>
      <c r="Q5" s="5">
        <f>SUMIFS(Imports_new!Q$10:Q$33,Imports_new!$A$10:$A$33,$A5)</f>
        <v>59116.249481245257</v>
      </c>
      <c r="R5" s="5">
        <f>SUMIFS(Imports_new!R$10:R$33,Imports_new!$A$10:$A$33,$A5)</f>
        <v>59116.249481245257</v>
      </c>
      <c r="S5" s="5">
        <f>SUMIFS(Imports_new!S$10:S$33,Imports_new!$A$10:$A$33,$A5)</f>
        <v>59116.249481245257</v>
      </c>
      <c r="T5" s="5">
        <f>SUMIFS(Imports_new!T$10:T$33,Imports_new!$A$10:$A$33,$A5)</f>
        <v>59116.249481245257</v>
      </c>
      <c r="U5" s="5">
        <f>SUMIFS(Imports_new!U$10:U$33,Imports_new!$A$10:$A$33,$A5)</f>
        <v>59116.249481245257</v>
      </c>
      <c r="V5" s="5">
        <f>SUMIFS(Imports_new!V$10:V$33,Imports_new!$A$10:$A$33,$A5)</f>
        <v>59116.249481245257</v>
      </c>
      <c r="W5" s="5">
        <f>SUMIFS(Imports_new!W$10:W$33,Imports_new!$A$10:$A$33,$A5)</f>
        <v>59116.249481245257</v>
      </c>
      <c r="X5" s="5">
        <f>SUMIFS(Imports_new!X$10:X$33,Imports_new!$A$10:$A$33,$A5)</f>
        <v>59116.249481245257</v>
      </c>
      <c r="Y5" s="5">
        <f>SUMIFS(Imports_new!Y$10:Y$33,Imports_new!$A$10:$A$33,$A5)</f>
        <v>59116.249481245257</v>
      </c>
      <c r="Z5" s="5">
        <f>SUMIFS(Imports_new!Z$10:Z$33,Imports_new!$A$10:$A$33,$A5)</f>
        <v>59116.249481245257</v>
      </c>
      <c r="AA5" s="5">
        <f>SUMIFS(Imports_new!AA$10:AA$33,Imports_new!$A$10:$A$33,$A5)</f>
        <v>59116.249481245257</v>
      </c>
      <c r="AB5" s="5">
        <f>SUMIFS(Imports_new!AB$10:AB$33,Imports_new!$A$10:$A$33,$A5)</f>
        <v>59116.249481245257</v>
      </c>
      <c r="AC5" s="5">
        <f>SUMIFS(Imports_new!AC$10:AC$33,Imports_new!$A$10:$A$33,$A5)</f>
        <v>59116.249481245257</v>
      </c>
      <c r="AD5" s="5">
        <f>SUMIFS(Imports_new!AD$10:AD$33,Imports_new!$A$10:$A$33,$A5)</f>
        <v>59116.249481245257</v>
      </c>
      <c r="AE5" s="5">
        <f>SUMIFS(Imports_new!AE$10:AE$33,Imports_new!$A$10:$A$33,$A5)</f>
        <v>59116.249481245257</v>
      </c>
      <c r="AF5" s="5">
        <f>SUMIFS(Imports_new!AF$10:AF$33,Imports_new!$A$10:$A$33,$A5)</f>
        <v>59116.249481245257</v>
      </c>
    </row>
    <row r="6" spans="1:32">
      <c r="A6" s="2" t="s">
        <v>101</v>
      </c>
      <c r="B6" s="5">
        <f>SUMIFS(Imports_new!B$10:B$33,Imports_new!$A$10:$A$33,$A6)</f>
        <v>41057.249518873374</v>
      </c>
      <c r="C6" s="5">
        <f>SUMIFS(Imports_new!C$10:C$33,Imports_new!$A$10:$A$33,$A6)</f>
        <v>41057.249518873374</v>
      </c>
      <c r="D6" s="5">
        <f>SUMIFS(Imports_new!D$10:D$33,Imports_new!$A$10:$A$33,$A6)</f>
        <v>41057.249518873374</v>
      </c>
      <c r="E6" s="5">
        <f>SUMIFS(Imports_new!E$10:E$33,Imports_new!$A$10:$A$33,$A6)</f>
        <v>47085.476643473201</v>
      </c>
      <c r="F6" s="5">
        <f>SUMIFS(Imports_new!F$10:F$33,Imports_new!$A$10:$A$33,$A6)</f>
        <v>46390.63654317832</v>
      </c>
      <c r="G6" s="5">
        <f>SUMIFS(Imports_new!G$10:G$33,Imports_new!$A$10:$A$33,$A6)</f>
        <v>44907.315266219397</v>
      </c>
      <c r="H6" s="5">
        <f>SUMIFS(Imports_new!H$10:H$33,Imports_new!$A$10:$A$33,$A6)</f>
        <v>44600.533971594909</v>
      </c>
      <c r="I6" s="5">
        <f>SUMIFS(Imports_new!I$10:I$33,Imports_new!$A$10:$A$33,$A6)</f>
        <v>43298.13257639113</v>
      </c>
      <c r="J6" s="5">
        <f>SUMIFS(Imports_new!J$10:J$33,Imports_new!$A$10:$A$33,$A6)</f>
        <v>33149.750470103842</v>
      </c>
      <c r="K6" s="5">
        <f>SUMIFS(Imports_new!K$10:K$33,Imports_new!$A$10:$A$33,$A6)</f>
        <v>31773.389006669317</v>
      </c>
      <c r="L6" s="5">
        <f>SUMIFS(Imports_new!L$10:L$33,Imports_new!$A$10:$A$33,$A6)</f>
        <v>29847.763931790625</v>
      </c>
      <c r="M6" s="5">
        <f>SUMIFS(Imports_new!M$10:M$33,Imports_new!$A$10:$A$33,$A6)</f>
        <v>29847.763931790625</v>
      </c>
      <c r="N6" s="5">
        <f>SUMIFS(Imports_new!N$10:N$33,Imports_new!$A$10:$A$33,$A6)</f>
        <v>29847.763931790625</v>
      </c>
      <c r="O6" s="5">
        <f>SUMIFS(Imports_new!O$10:O$33,Imports_new!$A$10:$A$33,$A6)</f>
        <v>29847.763931790625</v>
      </c>
      <c r="P6" s="5">
        <f>SUMIFS(Imports_new!P$10:P$33,Imports_new!$A$10:$A$33,$A6)</f>
        <v>29847.763931790625</v>
      </c>
      <c r="Q6" s="5">
        <f>SUMIFS(Imports_new!Q$10:Q$33,Imports_new!$A$10:$A$33,$A6)</f>
        <v>29847.763931790625</v>
      </c>
      <c r="R6" s="5">
        <f>SUMIFS(Imports_new!R$10:R$33,Imports_new!$A$10:$A$33,$A6)</f>
        <v>29847.763931790625</v>
      </c>
      <c r="S6" s="5">
        <f>SUMIFS(Imports_new!S$10:S$33,Imports_new!$A$10:$A$33,$A6)</f>
        <v>29847.763931790625</v>
      </c>
      <c r="T6" s="5">
        <f>SUMIFS(Imports_new!T$10:T$33,Imports_new!$A$10:$A$33,$A6)</f>
        <v>29847.763931790625</v>
      </c>
      <c r="U6" s="5">
        <f>SUMIFS(Imports_new!U$10:U$33,Imports_new!$A$10:$A$33,$A6)</f>
        <v>29847.763931790625</v>
      </c>
      <c r="V6" s="5">
        <f>SUMIFS(Imports_new!V$10:V$33,Imports_new!$A$10:$A$33,$A6)</f>
        <v>29847.763931790625</v>
      </c>
      <c r="W6" s="5">
        <f>SUMIFS(Imports_new!W$10:W$33,Imports_new!$A$10:$A$33,$A6)</f>
        <v>29847.763931790625</v>
      </c>
      <c r="X6" s="5">
        <f>SUMIFS(Imports_new!X$10:X$33,Imports_new!$A$10:$A$33,$A6)</f>
        <v>29847.763931790625</v>
      </c>
      <c r="Y6" s="5">
        <f>SUMIFS(Imports_new!Y$10:Y$33,Imports_new!$A$10:$A$33,$A6)</f>
        <v>29847.763931790625</v>
      </c>
      <c r="Z6" s="5">
        <f>SUMIFS(Imports_new!Z$10:Z$33,Imports_new!$A$10:$A$33,$A6)</f>
        <v>29847.763931790625</v>
      </c>
      <c r="AA6" s="5">
        <f>SUMIFS(Imports_new!AA$10:AA$33,Imports_new!$A$10:$A$33,$A6)</f>
        <v>29847.763931790625</v>
      </c>
      <c r="AB6" s="5">
        <f>SUMIFS(Imports_new!AB$10:AB$33,Imports_new!$A$10:$A$33,$A6)</f>
        <v>29847.763931790625</v>
      </c>
      <c r="AC6" s="5">
        <f>SUMIFS(Imports_new!AC$10:AC$33,Imports_new!$A$10:$A$33,$A6)</f>
        <v>29847.763931790625</v>
      </c>
      <c r="AD6" s="5">
        <f>SUMIFS(Imports_new!AD$10:AD$33,Imports_new!$A$10:$A$33,$A6)</f>
        <v>29847.763931790625</v>
      </c>
      <c r="AE6" s="5">
        <f>SUMIFS(Imports_new!AE$10:AE$33,Imports_new!$A$10:$A$33,$A6)</f>
        <v>29847.763931790625</v>
      </c>
      <c r="AF6" s="5">
        <f>SUMIFS(Imports_new!AF$10:AF$33,Imports_new!$A$10:$A$33,$A6)</f>
        <v>29847.763931790625</v>
      </c>
    </row>
    <row r="7" spans="1:32">
      <c r="A7" s="2" t="s">
        <v>100</v>
      </c>
      <c r="B7" s="5">
        <f>SUMIFS(Imports_new!B$10:B$33,Imports_new!$A$10:$A$33,$A7)</f>
        <v>603982.84520427522</v>
      </c>
      <c r="C7" s="5">
        <f>SUMIFS(Imports_new!C$10:C$33,Imports_new!$A$10:$A$33,$A7)</f>
        <v>603982.84520427522</v>
      </c>
      <c r="D7" s="5">
        <f>SUMIFS(Imports_new!D$10:D$33,Imports_new!$A$10:$A$33,$A7)</f>
        <v>603982.84520427522</v>
      </c>
      <c r="E7" s="5">
        <f>SUMIFS(Imports_new!E$10:E$33,Imports_new!$A$10:$A$33,$A7)</f>
        <v>661745.64320759592</v>
      </c>
      <c r="F7" s="5">
        <f>SUMIFS(Imports_new!F$10:F$33,Imports_new!$A$10:$A$33,$A7)</f>
        <v>738627.36067064933</v>
      </c>
      <c r="G7" s="5">
        <f>SUMIFS(Imports_new!G$10:G$33,Imports_new!$A$10:$A$33,$A7)</f>
        <v>958201.1796321338</v>
      </c>
      <c r="H7" s="5">
        <f>SUMIFS(Imports_new!H$10:H$33,Imports_new!$A$10:$A$33,$A7)</f>
        <v>1164763.0672500005</v>
      </c>
      <c r="I7" s="5">
        <f>SUMIFS(Imports_new!I$10:I$33,Imports_new!$A$10:$A$33,$A7)</f>
        <v>1307401.4743332791</v>
      </c>
      <c r="J7" s="5">
        <f>SUMIFS(Imports_new!J$10:J$33,Imports_new!$A$10:$A$33,$A7)</f>
        <v>1801067.2867093764</v>
      </c>
      <c r="K7" s="5">
        <f>SUMIFS(Imports_new!K$10:K$33,Imports_new!$A$10:$A$33,$A7)</f>
        <v>1861576.243768374</v>
      </c>
      <c r="L7" s="5">
        <f>SUMIFS(Imports_new!L$10:L$33,Imports_new!$A$10:$A$33,$A7)</f>
        <v>1950604.3455501487</v>
      </c>
      <c r="M7" s="5">
        <f>SUMIFS(Imports_new!M$10:M$33,Imports_new!$A$10:$A$33,$A7)</f>
        <v>1950604.3455501487</v>
      </c>
      <c r="N7" s="5">
        <f>SUMIFS(Imports_new!N$10:N$33,Imports_new!$A$10:$A$33,$A7)</f>
        <v>1950604.3455501487</v>
      </c>
      <c r="O7" s="5">
        <f>SUMIFS(Imports_new!O$10:O$33,Imports_new!$A$10:$A$33,$A7)</f>
        <v>1950604.3455501487</v>
      </c>
      <c r="P7" s="5">
        <f>SUMIFS(Imports_new!P$10:P$33,Imports_new!$A$10:$A$33,$A7)</f>
        <v>1950604.3455501487</v>
      </c>
      <c r="Q7" s="5">
        <f>SUMIFS(Imports_new!Q$10:Q$33,Imports_new!$A$10:$A$33,$A7)</f>
        <v>1950604.3455501487</v>
      </c>
      <c r="R7" s="5">
        <f>SUMIFS(Imports_new!R$10:R$33,Imports_new!$A$10:$A$33,$A7)</f>
        <v>1950604.3455501487</v>
      </c>
      <c r="S7" s="5">
        <f>SUMIFS(Imports_new!S$10:S$33,Imports_new!$A$10:$A$33,$A7)</f>
        <v>1950604.3455501487</v>
      </c>
      <c r="T7" s="5">
        <f>SUMIFS(Imports_new!T$10:T$33,Imports_new!$A$10:$A$33,$A7)</f>
        <v>1950604.3455501487</v>
      </c>
      <c r="U7" s="5">
        <f>SUMIFS(Imports_new!U$10:U$33,Imports_new!$A$10:$A$33,$A7)</f>
        <v>1950604.3455501487</v>
      </c>
      <c r="V7" s="5">
        <f>SUMIFS(Imports_new!V$10:V$33,Imports_new!$A$10:$A$33,$A7)</f>
        <v>1950604.3455501487</v>
      </c>
      <c r="W7" s="5">
        <f>SUMIFS(Imports_new!W$10:W$33,Imports_new!$A$10:$A$33,$A7)</f>
        <v>1950604.3455501487</v>
      </c>
      <c r="X7" s="5">
        <f>SUMIFS(Imports_new!X$10:X$33,Imports_new!$A$10:$A$33,$A7)</f>
        <v>1950604.3455501487</v>
      </c>
      <c r="Y7" s="5">
        <f>SUMIFS(Imports_new!Y$10:Y$33,Imports_new!$A$10:$A$33,$A7)</f>
        <v>1950604.3455501487</v>
      </c>
      <c r="Z7" s="5">
        <f>SUMIFS(Imports_new!Z$10:Z$33,Imports_new!$A$10:$A$33,$A7)</f>
        <v>1950604.3455501487</v>
      </c>
      <c r="AA7" s="5">
        <f>SUMIFS(Imports_new!AA$10:AA$33,Imports_new!$A$10:$A$33,$A7)</f>
        <v>1950604.3455501487</v>
      </c>
      <c r="AB7" s="5">
        <f>SUMIFS(Imports_new!AB$10:AB$33,Imports_new!$A$10:$A$33,$A7)</f>
        <v>1950604.3455501487</v>
      </c>
      <c r="AC7" s="5">
        <f>SUMIFS(Imports_new!AC$10:AC$33,Imports_new!$A$10:$A$33,$A7)</f>
        <v>1950604.3455501487</v>
      </c>
      <c r="AD7" s="5">
        <f>SUMIFS(Imports_new!AD$10:AD$33,Imports_new!$A$10:$A$33,$A7)</f>
        <v>1950604.3455501487</v>
      </c>
      <c r="AE7" s="5">
        <f>SUMIFS(Imports_new!AE$10:AE$33,Imports_new!$A$10:$A$33,$A7)</f>
        <v>1950604.3455501487</v>
      </c>
      <c r="AF7" s="5">
        <f>SUMIFS(Imports_new!AF$10:AF$33,Imports_new!$A$10:$A$33,$A7)</f>
        <v>1950604.3455501487</v>
      </c>
    </row>
    <row r="8" spans="1:32">
      <c r="A8" s="2" t="s">
        <v>102</v>
      </c>
      <c r="B8" s="5">
        <f>SUMIFS(Imports_new!B$10:B$33,Imports_new!$A$10:$A$33,$A8)</f>
        <v>43095.025746833693</v>
      </c>
      <c r="C8" s="5">
        <f>SUMIFS(Imports_new!C$10:C$33,Imports_new!$A$10:$A$33,$A8)</f>
        <v>43095.025746833693</v>
      </c>
      <c r="D8" s="5">
        <f>SUMIFS(Imports_new!D$10:D$33,Imports_new!$A$10:$A$33,$A8)</f>
        <v>43095.025746833693</v>
      </c>
      <c r="E8" s="5">
        <f>SUMIFS(Imports_new!E$10:E$33,Imports_new!$A$10:$A$33,$A8)</f>
        <v>86038.547706554498</v>
      </c>
      <c r="F8" s="5">
        <f>SUMIFS(Imports_new!F$10:F$33,Imports_new!$A$10:$A$33,$A8)</f>
        <v>93467.200107908968</v>
      </c>
      <c r="G8" s="5">
        <f>SUMIFS(Imports_new!G$10:G$33,Imports_new!$A$10:$A$33,$A8)</f>
        <v>109856.75310443001</v>
      </c>
      <c r="H8" s="5">
        <f>SUMIFS(Imports_new!H$10:H$33,Imports_new!$A$10:$A$33,$A8)</f>
        <v>116403.1173177434</v>
      </c>
      <c r="I8" s="5">
        <f>SUMIFS(Imports_new!I$10:I$33,Imports_new!$A$10:$A$33,$A8)</f>
        <v>120546.33433536869</v>
      </c>
      <c r="J8" s="5">
        <f>SUMIFS(Imports_new!J$10:J$33,Imports_new!$A$10:$A$33,$A8)</f>
        <v>135774.6407843928</v>
      </c>
      <c r="K8" s="5">
        <f>SUMIFS(Imports_new!K$10:K$33,Imports_new!$A$10:$A$33,$A8)</f>
        <v>150467.39767576463</v>
      </c>
      <c r="L8" s="5">
        <f>SUMIFS(Imports_new!L$10:L$33,Imports_new!$A$10:$A$33,$A8)</f>
        <v>162021.40414271766</v>
      </c>
      <c r="M8" s="5">
        <f>SUMIFS(Imports_new!M$10:M$33,Imports_new!$A$10:$A$33,$A8)</f>
        <v>162021.40414271766</v>
      </c>
      <c r="N8" s="5">
        <f>SUMIFS(Imports_new!N$10:N$33,Imports_new!$A$10:$A$33,$A8)</f>
        <v>162021.40414271766</v>
      </c>
      <c r="O8" s="5">
        <f>SUMIFS(Imports_new!O$10:O$33,Imports_new!$A$10:$A$33,$A8)</f>
        <v>162021.40414271766</v>
      </c>
      <c r="P8" s="5">
        <f>SUMIFS(Imports_new!P$10:P$33,Imports_new!$A$10:$A$33,$A8)</f>
        <v>162021.40414271766</v>
      </c>
      <c r="Q8" s="5">
        <f>SUMIFS(Imports_new!Q$10:Q$33,Imports_new!$A$10:$A$33,$A8)</f>
        <v>162021.40414271766</v>
      </c>
      <c r="R8" s="5">
        <f>SUMIFS(Imports_new!R$10:R$33,Imports_new!$A$10:$A$33,$A8)</f>
        <v>162021.40414271766</v>
      </c>
      <c r="S8" s="5">
        <f>SUMIFS(Imports_new!S$10:S$33,Imports_new!$A$10:$A$33,$A8)</f>
        <v>162021.40414271766</v>
      </c>
      <c r="T8" s="5">
        <f>SUMIFS(Imports_new!T$10:T$33,Imports_new!$A$10:$A$33,$A8)</f>
        <v>162021.40414271766</v>
      </c>
      <c r="U8" s="5">
        <f>SUMIFS(Imports_new!U$10:U$33,Imports_new!$A$10:$A$33,$A8)</f>
        <v>162021.40414271766</v>
      </c>
      <c r="V8" s="5">
        <f>SUMIFS(Imports_new!V$10:V$33,Imports_new!$A$10:$A$33,$A8)</f>
        <v>162021.40414271766</v>
      </c>
      <c r="W8" s="5">
        <f>SUMIFS(Imports_new!W$10:W$33,Imports_new!$A$10:$A$33,$A8)</f>
        <v>162021.40414271766</v>
      </c>
      <c r="X8" s="5">
        <f>SUMIFS(Imports_new!X$10:X$33,Imports_new!$A$10:$A$33,$A8)</f>
        <v>162021.40414271766</v>
      </c>
      <c r="Y8" s="5">
        <f>SUMIFS(Imports_new!Y$10:Y$33,Imports_new!$A$10:$A$33,$A8)</f>
        <v>162021.40414271766</v>
      </c>
      <c r="Z8" s="5">
        <f>SUMIFS(Imports_new!Z$10:Z$33,Imports_new!$A$10:$A$33,$A8)</f>
        <v>162021.40414271766</v>
      </c>
      <c r="AA8" s="5">
        <f>SUMIFS(Imports_new!AA$10:AA$33,Imports_new!$A$10:$A$33,$A8)</f>
        <v>162021.40414271766</v>
      </c>
      <c r="AB8" s="5">
        <f>SUMIFS(Imports_new!AB$10:AB$33,Imports_new!$A$10:$A$33,$A8)</f>
        <v>162021.40414271766</v>
      </c>
      <c r="AC8" s="5">
        <f>SUMIFS(Imports_new!AC$10:AC$33,Imports_new!$A$10:$A$33,$A8)</f>
        <v>162021.40414271766</v>
      </c>
      <c r="AD8" s="5">
        <f>SUMIFS(Imports_new!AD$10:AD$33,Imports_new!$A$10:$A$33,$A8)</f>
        <v>162021.40414271766</v>
      </c>
      <c r="AE8" s="5">
        <f>SUMIFS(Imports_new!AE$10:AE$33,Imports_new!$A$10:$A$33,$A8)</f>
        <v>162021.40414271766</v>
      </c>
      <c r="AF8" s="5">
        <f>SUMIFS(Imports_new!AF$10:AF$33,Imports_new!$A$10:$A$33,$A8)</f>
        <v>162021.40414271766</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451.76626045332682</v>
      </c>
      <c r="C10" s="5">
        <f>SUMIFS(Imports_new!C$10:C$33,Imports_new!$A$10:$A$33,$A10)</f>
        <v>451.76626045332682</v>
      </c>
      <c r="D10" s="5">
        <f>SUMIFS(Imports_new!D$10:D$33,Imports_new!$A$10:$A$33,$A10)</f>
        <v>451.76626045332682</v>
      </c>
      <c r="E10" s="5">
        <f>SUMIFS(Imports_new!E$10:E$33,Imports_new!$A$10:$A$33,$A10)</f>
        <v>388.77084618570501</v>
      </c>
      <c r="F10" s="5">
        <f>SUMIFS(Imports_new!F$10:F$33,Imports_new!$A$10:$A$33,$A10)</f>
        <v>443.59630508193027</v>
      </c>
      <c r="G10" s="5">
        <f>SUMIFS(Imports_new!G$10:G$33,Imports_new!$A$10:$A$33,$A10)</f>
        <v>429.26548064571472</v>
      </c>
      <c r="H10" s="5">
        <f>SUMIFS(Imports_new!H$10:H$33,Imports_new!$A$10:$A$33,$A10)</f>
        <v>423.70455194631495</v>
      </c>
      <c r="I10" s="5">
        <f>SUMIFS(Imports_new!I$10:I$33,Imports_new!$A$10:$A$33,$A10)</f>
        <v>421.03300222666775</v>
      </c>
      <c r="J10" s="5">
        <f>SUMIFS(Imports_new!J$10:J$33,Imports_new!$A$10:$A$33,$A10)</f>
        <v>337.96948872834645</v>
      </c>
      <c r="K10" s="5">
        <f>SUMIFS(Imports_new!K$10:K$33,Imports_new!$A$10:$A$33,$A10)</f>
        <v>313.79577584702821</v>
      </c>
      <c r="L10" s="5">
        <f>SUMIFS(Imports_new!L$10:L$33,Imports_new!$A$10:$A$33,$A10)</f>
        <v>330.86049169343619</v>
      </c>
      <c r="M10" s="5">
        <f>SUMIFS(Imports_new!M$10:M$33,Imports_new!$A$10:$A$33,$A10)</f>
        <v>330.86049169343619</v>
      </c>
      <c r="N10" s="5">
        <f>SUMIFS(Imports_new!N$10:N$33,Imports_new!$A$10:$A$33,$A10)</f>
        <v>330.86049169343619</v>
      </c>
      <c r="O10" s="5">
        <f>SUMIFS(Imports_new!O$10:O$33,Imports_new!$A$10:$A$33,$A10)</f>
        <v>330.86049169343619</v>
      </c>
      <c r="P10" s="5">
        <f>SUMIFS(Imports_new!P$10:P$33,Imports_new!$A$10:$A$33,$A10)</f>
        <v>330.86049169343619</v>
      </c>
      <c r="Q10" s="5">
        <f>SUMIFS(Imports_new!Q$10:Q$33,Imports_new!$A$10:$A$33,$A10)</f>
        <v>330.86049169343619</v>
      </c>
      <c r="R10" s="5">
        <f>SUMIFS(Imports_new!R$10:R$33,Imports_new!$A$10:$A$33,$A10)</f>
        <v>330.86049169343619</v>
      </c>
      <c r="S10" s="5">
        <f>SUMIFS(Imports_new!S$10:S$33,Imports_new!$A$10:$A$33,$A10)</f>
        <v>330.86049169343619</v>
      </c>
      <c r="T10" s="5">
        <f>SUMIFS(Imports_new!T$10:T$33,Imports_new!$A$10:$A$33,$A10)</f>
        <v>330.86049169343619</v>
      </c>
      <c r="U10" s="5">
        <f>SUMIFS(Imports_new!U$10:U$33,Imports_new!$A$10:$A$33,$A10)</f>
        <v>330.86049169343619</v>
      </c>
      <c r="V10" s="5">
        <f>SUMIFS(Imports_new!V$10:V$33,Imports_new!$A$10:$A$33,$A10)</f>
        <v>330.86049169343619</v>
      </c>
      <c r="W10" s="5">
        <f>SUMIFS(Imports_new!W$10:W$33,Imports_new!$A$10:$A$33,$A10)</f>
        <v>330.86049169343619</v>
      </c>
      <c r="X10" s="5">
        <f>SUMIFS(Imports_new!X$10:X$33,Imports_new!$A$10:$A$33,$A10)</f>
        <v>330.86049169343619</v>
      </c>
      <c r="Y10" s="5">
        <f>SUMIFS(Imports_new!Y$10:Y$33,Imports_new!$A$10:$A$33,$A10)</f>
        <v>330.86049169343619</v>
      </c>
      <c r="Z10" s="5">
        <f>SUMIFS(Imports_new!Z$10:Z$33,Imports_new!$A$10:$A$33,$A10)</f>
        <v>330.86049169343619</v>
      </c>
      <c r="AA10" s="5">
        <f>SUMIFS(Imports_new!AA$10:AA$33,Imports_new!$A$10:$A$33,$A10)</f>
        <v>330.86049169343619</v>
      </c>
      <c r="AB10" s="5">
        <f>SUMIFS(Imports_new!AB$10:AB$33,Imports_new!$A$10:$A$33,$A10)</f>
        <v>330.86049169343619</v>
      </c>
      <c r="AC10" s="5">
        <f>SUMIFS(Imports_new!AC$10:AC$33,Imports_new!$A$10:$A$33,$A10)</f>
        <v>330.86049169343619</v>
      </c>
      <c r="AD10" s="5">
        <f>SUMIFS(Imports_new!AD$10:AD$33,Imports_new!$A$10:$A$33,$A10)</f>
        <v>330.86049169343619</v>
      </c>
      <c r="AE10" s="5">
        <f>SUMIFS(Imports_new!AE$10:AE$33,Imports_new!$A$10:$A$33,$A10)</f>
        <v>330.86049169343619</v>
      </c>
      <c r="AF10" s="5">
        <f>SUMIFS(Imports_new!AF$10:AF$33,Imports_new!$A$10:$A$33,$A10)</f>
        <v>330.86049169343619</v>
      </c>
    </row>
    <row r="11" spans="1:32">
      <c r="A11" s="2" t="s">
        <v>105</v>
      </c>
      <c r="B11" s="5">
        <f>SUMIFS(Imports_new!B$10:B$33,Imports_new!$A$10:$A$33,$A11)</f>
        <v>1585.9165518996608</v>
      </c>
      <c r="C11" s="5">
        <f>SUMIFS(Imports_new!C$10:C$33,Imports_new!$A$10:$A$33,$A11)</f>
        <v>1585.9165518996608</v>
      </c>
      <c r="D11" s="5">
        <f>SUMIFS(Imports_new!D$10:D$33,Imports_new!$A$10:$A$33,$A11)</f>
        <v>1585.9165518996608</v>
      </c>
      <c r="E11" s="5">
        <f>SUMIFS(Imports_new!E$10:E$33,Imports_new!$A$10:$A$33,$A11)</f>
        <v>1593.5519967273067</v>
      </c>
      <c r="F11" s="5">
        <f>SUMIFS(Imports_new!F$10:F$33,Imports_new!$A$10:$A$33,$A11)</f>
        <v>1944.0216550004805</v>
      </c>
      <c r="G11" s="5">
        <f>SUMIFS(Imports_new!G$10:G$33,Imports_new!$A$10:$A$33,$A11)</f>
        <v>1869.7073467692253</v>
      </c>
      <c r="H11" s="5">
        <f>SUMIFS(Imports_new!H$10:H$33,Imports_new!$A$10:$A$33,$A11)</f>
        <v>1819.8548155216242</v>
      </c>
      <c r="I11" s="5">
        <f>SUMIFS(Imports_new!I$10:I$33,Imports_new!$A$10:$A$33,$A11)</f>
        <v>5046.2129977532331</v>
      </c>
      <c r="J11" s="5">
        <f>SUMIFS(Imports_new!J$10:J$33,Imports_new!$A$10:$A$33,$A11)</f>
        <v>6548.7752341972518</v>
      </c>
      <c r="K11" s="5">
        <f>SUMIFS(Imports_new!K$10:K$33,Imports_new!$A$10:$A$33,$A11)</f>
        <v>5979.5403360496102</v>
      </c>
      <c r="L11" s="5">
        <f>SUMIFS(Imports_new!L$10:L$33,Imports_new!$A$10:$A$33,$A11)</f>
        <v>7041.9197878144278</v>
      </c>
      <c r="M11" s="5">
        <f>SUMIFS(Imports_new!M$10:M$33,Imports_new!$A$10:$A$33,$A11)</f>
        <v>7041.9197878144278</v>
      </c>
      <c r="N11" s="5">
        <f>SUMIFS(Imports_new!N$10:N$33,Imports_new!$A$10:$A$33,$A11)</f>
        <v>7041.9197878144278</v>
      </c>
      <c r="O11" s="5">
        <f>SUMIFS(Imports_new!O$10:O$33,Imports_new!$A$10:$A$33,$A11)</f>
        <v>7041.9197878144278</v>
      </c>
      <c r="P11" s="5">
        <f>SUMIFS(Imports_new!P$10:P$33,Imports_new!$A$10:$A$33,$A11)</f>
        <v>7041.9197878144278</v>
      </c>
      <c r="Q11" s="5">
        <f>SUMIFS(Imports_new!Q$10:Q$33,Imports_new!$A$10:$A$33,$A11)</f>
        <v>7041.9197878144278</v>
      </c>
      <c r="R11" s="5">
        <f>SUMIFS(Imports_new!R$10:R$33,Imports_new!$A$10:$A$33,$A11)</f>
        <v>7041.9197878144278</v>
      </c>
      <c r="S11" s="5">
        <f>SUMIFS(Imports_new!S$10:S$33,Imports_new!$A$10:$A$33,$A11)</f>
        <v>7041.9197878144278</v>
      </c>
      <c r="T11" s="5">
        <f>SUMIFS(Imports_new!T$10:T$33,Imports_new!$A$10:$A$33,$A11)</f>
        <v>7041.9197878144278</v>
      </c>
      <c r="U11" s="5">
        <f>SUMIFS(Imports_new!U$10:U$33,Imports_new!$A$10:$A$33,$A11)</f>
        <v>7041.9197878144278</v>
      </c>
      <c r="V11" s="5">
        <f>SUMIFS(Imports_new!V$10:V$33,Imports_new!$A$10:$A$33,$A11)</f>
        <v>7041.9197878144278</v>
      </c>
      <c r="W11" s="5">
        <f>SUMIFS(Imports_new!W$10:W$33,Imports_new!$A$10:$A$33,$A11)</f>
        <v>7041.9197878144278</v>
      </c>
      <c r="X11" s="5">
        <f>SUMIFS(Imports_new!X$10:X$33,Imports_new!$A$10:$A$33,$A11)</f>
        <v>7041.9197878144278</v>
      </c>
      <c r="Y11" s="5">
        <f>SUMIFS(Imports_new!Y$10:Y$33,Imports_new!$A$10:$A$33,$A11)</f>
        <v>7041.9197878144278</v>
      </c>
      <c r="Z11" s="5">
        <f>SUMIFS(Imports_new!Z$10:Z$33,Imports_new!$A$10:$A$33,$A11)</f>
        <v>7041.9197878144278</v>
      </c>
      <c r="AA11" s="5">
        <f>SUMIFS(Imports_new!AA$10:AA$33,Imports_new!$A$10:$A$33,$A11)</f>
        <v>7041.9197878144278</v>
      </c>
      <c r="AB11" s="5">
        <f>SUMIFS(Imports_new!AB$10:AB$33,Imports_new!$A$10:$A$33,$A11)</f>
        <v>7041.9197878144278</v>
      </c>
      <c r="AC11" s="5">
        <f>SUMIFS(Imports_new!AC$10:AC$33,Imports_new!$A$10:$A$33,$A11)</f>
        <v>7041.9197878144278</v>
      </c>
      <c r="AD11" s="5">
        <f>SUMIFS(Imports_new!AD$10:AD$33,Imports_new!$A$10:$A$33,$A11)</f>
        <v>7041.9197878144278</v>
      </c>
      <c r="AE11" s="5">
        <f>SUMIFS(Imports_new!AE$10:AE$33,Imports_new!$A$10:$A$33,$A11)</f>
        <v>7041.9197878144278</v>
      </c>
      <c r="AF11" s="5">
        <f>SUMIFS(Imports_new!AF$10:AF$33,Imports_new!$A$10:$A$33,$A11)</f>
        <v>7041.9197878144278</v>
      </c>
    </row>
    <row r="12" spans="1:32">
      <c r="A12" s="2" t="s">
        <v>106</v>
      </c>
      <c r="B12" s="5">
        <f>SUMIFS(Imports_new!B$10:B$33,Imports_new!$A$10:$A$33,$A12)</f>
        <v>89.669483479492101</v>
      </c>
      <c r="C12" s="5">
        <f>SUMIFS(Imports_new!C$10:C$33,Imports_new!$A$10:$A$33,$A12)</f>
        <v>89.669483479492101</v>
      </c>
      <c r="D12" s="5">
        <f>SUMIFS(Imports_new!D$10:D$33,Imports_new!$A$10:$A$33,$A12)</f>
        <v>89.669483479492101</v>
      </c>
      <c r="E12" s="5">
        <f>SUMIFS(Imports_new!E$10:E$33,Imports_new!$A$10:$A$33,$A12)</f>
        <v>575.6706472757412</v>
      </c>
      <c r="F12" s="5">
        <f>SUMIFS(Imports_new!F$10:F$33,Imports_new!$A$10:$A$33,$A12)</f>
        <v>420.27685673766189</v>
      </c>
      <c r="G12" s="5">
        <f>SUMIFS(Imports_new!G$10:G$33,Imports_new!$A$10:$A$33,$A12)</f>
        <v>23.866525963109343</v>
      </c>
      <c r="H12" s="5">
        <f>SUMIFS(Imports_new!H$10:H$33,Imports_new!$A$10:$A$33,$A12)</f>
        <v>73.290083661706305</v>
      </c>
      <c r="I12" s="5">
        <f>SUMIFS(Imports_new!I$10:I$33,Imports_new!$A$10:$A$33,$A12)</f>
        <v>428.01754127897163</v>
      </c>
      <c r="J12" s="5">
        <f>SUMIFS(Imports_new!J$10:J$33,Imports_new!$A$10:$A$33,$A12)</f>
        <v>713.73568102331933</v>
      </c>
      <c r="K12" s="5">
        <f>SUMIFS(Imports_new!K$10:K$33,Imports_new!$A$10:$A$33,$A12)</f>
        <v>685.87647066348109</v>
      </c>
      <c r="L12" s="5">
        <f>SUMIFS(Imports_new!L$10:L$33,Imports_new!$A$10:$A$33,$A12)</f>
        <v>605.21911520042397</v>
      </c>
      <c r="M12" s="5">
        <f>SUMIFS(Imports_new!M$10:M$33,Imports_new!$A$10:$A$33,$A12)</f>
        <v>605.21911520042397</v>
      </c>
      <c r="N12" s="5">
        <f>SUMIFS(Imports_new!N$10:N$33,Imports_new!$A$10:$A$33,$A12)</f>
        <v>605.21911520042397</v>
      </c>
      <c r="O12" s="5">
        <f>SUMIFS(Imports_new!O$10:O$33,Imports_new!$A$10:$A$33,$A12)</f>
        <v>605.21911520042397</v>
      </c>
      <c r="P12" s="5">
        <f>SUMIFS(Imports_new!P$10:P$33,Imports_new!$A$10:$A$33,$A12)</f>
        <v>605.21911520042397</v>
      </c>
      <c r="Q12" s="5">
        <f>SUMIFS(Imports_new!Q$10:Q$33,Imports_new!$A$10:$A$33,$A12)</f>
        <v>605.21911520042397</v>
      </c>
      <c r="R12" s="5">
        <f>SUMIFS(Imports_new!R$10:R$33,Imports_new!$A$10:$A$33,$A12)</f>
        <v>605.21911520042397</v>
      </c>
      <c r="S12" s="5">
        <f>SUMIFS(Imports_new!S$10:S$33,Imports_new!$A$10:$A$33,$A12)</f>
        <v>605.21911520042397</v>
      </c>
      <c r="T12" s="5">
        <f>SUMIFS(Imports_new!T$10:T$33,Imports_new!$A$10:$A$33,$A12)</f>
        <v>605.21911520042397</v>
      </c>
      <c r="U12" s="5">
        <f>SUMIFS(Imports_new!U$10:U$33,Imports_new!$A$10:$A$33,$A12)</f>
        <v>605.21911520042397</v>
      </c>
      <c r="V12" s="5">
        <f>SUMIFS(Imports_new!V$10:V$33,Imports_new!$A$10:$A$33,$A12)</f>
        <v>605.21911520042397</v>
      </c>
      <c r="W12" s="5">
        <f>SUMIFS(Imports_new!W$10:W$33,Imports_new!$A$10:$A$33,$A12)</f>
        <v>605.21911520042397</v>
      </c>
      <c r="X12" s="5">
        <f>SUMIFS(Imports_new!X$10:X$33,Imports_new!$A$10:$A$33,$A12)</f>
        <v>605.21911520042397</v>
      </c>
      <c r="Y12" s="5">
        <f>SUMIFS(Imports_new!Y$10:Y$33,Imports_new!$A$10:$A$33,$A12)</f>
        <v>605.21911520042397</v>
      </c>
      <c r="Z12" s="5">
        <f>SUMIFS(Imports_new!Z$10:Z$33,Imports_new!$A$10:$A$33,$A12)</f>
        <v>605.21911520042397</v>
      </c>
      <c r="AA12" s="5">
        <f>SUMIFS(Imports_new!AA$10:AA$33,Imports_new!$A$10:$A$33,$A12)</f>
        <v>605.21911520042397</v>
      </c>
      <c r="AB12" s="5">
        <f>SUMIFS(Imports_new!AB$10:AB$33,Imports_new!$A$10:$A$33,$A12)</f>
        <v>605.21911520042397</v>
      </c>
      <c r="AC12" s="5">
        <f>SUMIFS(Imports_new!AC$10:AC$33,Imports_new!$A$10:$A$33,$A12)</f>
        <v>605.21911520042397</v>
      </c>
      <c r="AD12" s="5">
        <f>SUMIFS(Imports_new!AD$10:AD$33,Imports_new!$A$10:$A$33,$A12)</f>
        <v>605.21911520042397</v>
      </c>
      <c r="AE12" s="5">
        <f>SUMIFS(Imports_new!AE$10:AE$33,Imports_new!$A$10:$A$33,$A12)</f>
        <v>605.21911520042397</v>
      </c>
      <c r="AF12" s="5">
        <f>SUMIFS(Imports_new!AF$10:AF$33,Imports_new!$A$10:$A$33,$A12)</f>
        <v>605.21911520042397</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D2" sqref="D2"/>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Calcs'!$A$105:$A$155,About!$B$2)*About!$A$59</f>
        <v>51.403180523176303</v>
      </c>
      <c r="C2" s="12">
        <f>SUMIFS('State Generation Costs Calcs'!C105:C155,'State Generation Costs Calcs'!$A$105:$A$155,About!$B$2)*About!$A$59</f>
        <v>50.400774779522273</v>
      </c>
      <c r="D2" s="12">
        <f>SUMIFS('State Generation Costs Calcs'!D105:D155,'State Generation Costs Calcs'!$A$105:$A$155,About!$B$2)*About!$A$59</f>
        <v>49.464535715427807</v>
      </c>
      <c r="E2" s="12">
        <f>SUMIFS('State Generation Costs Calcs'!E105:E155,'State Generation Costs Calcs'!$A$105:$A$155,About!$B$2)*About!$A$59</f>
        <v>48.694603860701406</v>
      </c>
      <c r="F2" s="12">
        <f>SUMIFS('State Generation Costs Calcs'!F105:F155,'State Generation Costs Calcs'!$A$105:$A$155,About!$B$2)*About!$A$59</f>
        <v>48.483291495191679</v>
      </c>
      <c r="G2" s="12">
        <f>SUMIFS('State Generation Costs Calcs'!G105:G155,'State Generation Costs Calcs'!$A$105:$A$155,About!$B$2)*About!$A$59</f>
        <v>48.549951094263172</v>
      </c>
      <c r="H2" s="12">
        <f>SUMIFS('State Generation Costs Calcs'!H105:H155,'State Generation Costs Calcs'!$A$105:$A$155,About!$B$2)*About!$A$59</f>
        <v>49.010873760798518</v>
      </c>
      <c r="I2" s="12">
        <f>SUMIFS('State Generation Costs Calcs'!I105:I155,'State Generation Costs Calcs'!$A$105:$A$155,About!$B$2)*About!$A$59</f>
        <v>49.428216565616395</v>
      </c>
      <c r="J2" s="12">
        <f>SUMIFS('State Generation Costs Calcs'!J105:J155,'State Generation Costs Calcs'!$A$105:$A$155,About!$B$2)*About!$A$59</f>
        <v>49.206554539133855</v>
      </c>
      <c r="K2" s="12">
        <f>SUMIFS('State Generation Costs Calcs'!K105:K155,'State Generation Costs Calcs'!$A$105:$A$155,About!$B$2)*About!$A$59</f>
        <v>48.55994060236123</v>
      </c>
      <c r="L2" s="12">
        <f>SUMIFS('State Generation Costs Calcs'!L105:L155,'State Generation Costs Calcs'!$A$105:$A$155,About!$B$2)*About!$A$59</f>
        <v>47.817711337764507</v>
      </c>
      <c r="M2" s="12">
        <f>SUMIFS('State Generation Costs Calcs'!M105:M155,'State Generation Costs Calcs'!$A$105:$A$155,About!$B$2)*About!$A$59</f>
        <v>47.166129513772468</v>
      </c>
      <c r="N2" s="12">
        <f>SUMIFS('State Generation Costs Calcs'!N105:N155,'State Generation Costs Calcs'!$A$105:$A$155,About!$B$2)*About!$A$59</f>
        <v>46.476254003524154</v>
      </c>
      <c r="O2" s="12">
        <f>SUMIFS('State Generation Costs Calcs'!O105:O155,'State Generation Costs Calcs'!$A$105:$A$155,About!$B$2)*About!$A$59</f>
        <v>46.11262517683614</v>
      </c>
      <c r="P2" s="12">
        <f>SUMIFS('State Generation Costs Calcs'!P105:P155,'State Generation Costs Calcs'!$A$105:$A$155,About!$B$2)*About!$A$59</f>
        <v>46.022156036802521</v>
      </c>
      <c r="Q2" s="12">
        <f>SUMIFS('State Generation Costs Calcs'!Q105:Q155,'State Generation Costs Calcs'!$A$105:$A$155,About!$B$2)*About!$A$59</f>
        <v>45.606291046040752</v>
      </c>
      <c r="R2" s="12">
        <f>SUMIFS('State Generation Costs Calcs'!R105:R155,'State Generation Costs Calcs'!$A$105:$A$155,About!$B$2)*About!$A$59</f>
        <v>45.102039899062397</v>
      </c>
      <c r="S2" s="12">
        <f>SUMIFS('State Generation Costs Calcs'!S105:S155,'State Generation Costs Calcs'!$A$105:$A$155,About!$B$2)*About!$A$59</f>
        <v>44.743559479118979</v>
      </c>
      <c r="T2" s="12">
        <f>SUMIFS('State Generation Costs Calcs'!T105:T155,'State Generation Costs Calcs'!$A$105:$A$155,About!$B$2)*About!$A$59</f>
        <v>44.595248767919244</v>
      </c>
      <c r="U2" s="12">
        <f>SUMIFS('State Generation Costs Calcs'!U105:U155,'State Generation Costs Calcs'!$A$105:$A$155,About!$B$2)*About!$A$59</f>
        <v>44.472328939244356</v>
      </c>
      <c r="V2" s="12">
        <f>SUMIFS('State Generation Costs Calcs'!V105:V155,'State Generation Costs Calcs'!$A$105:$A$155,About!$B$2)*About!$A$59</f>
        <v>44.003450332537348</v>
      </c>
      <c r="W2" s="12">
        <f>SUMIFS('State Generation Costs Calcs'!W105:W155,'State Generation Costs Calcs'!$A$105:$A$155,About!$B$2)*About!$A$59</f>
        <v>43.573628309967063</v>
      </c>
      <c r="X2" s="12">
        <f>SUMIFS('State Generation Costs Calcs'!X105:X155,'State Generation Costs Calcs'!$A$105:$A$155,About!$B$2)*About!$A$59</f>
        <v>43.330014804212375</v>
      </c>
      <c r="Y2" s="12">
        <f>SUMIFS('State Generation Costs Calcs'!Y105:Y155,'State Generation Costs Calcs'!$A$105:$A$155,About!$B$2)*About!$A$59</f>
        <v>43.05648540869776</v>
      </c>
      <c r="Z2" s="12">
        <f>SUMIFS('State Generation Costs Calcs'!Z105:Z155,'State Generation Costs Calcs'!$A$105:$A$155,About!$B$2)*About!$A$59</f>
        <v>42.896834842178698</v>
      </c>
      <c r="AA2" s="12">
        <f>SUMIFS('State Generation Costs Calcs'!AA105:AA155,'State Generation Costs Calcs'!$A$105:$A$155,About!$B$2)*About!$A$59</f>
        <v>42.782203959764075</v>
      </c>
      <c r="AB2" s="12">
        <f>SUMIFS('State Generation Costs Calcs'!AB105:AB155,'State Generation Costs Calcs'!$A$105:$A$155,About!$B$2)*About!$A$59</f>
        <v>42.609293409210871</v>
      </c>
      <c r="AC2" s="12">
        <f>SUMIFS('State Generation Costs Calcs'!AC105:AC155,'State Generation Costs Calcs'!$A$105:$A$155,About!$B$2)*About!$A$59</f>
        <v>42.613685627527353</v>
      </c>
      <c r="AD2" s="12">
        <f>SUMIFS('State Generation Costs Calcs'!AD105:AD155,'State Generation Costs Calcs'!$A$105:$A$155,About!$B$2)*About!$A$59</f>
        <v>42.656099609708008</v>
      </c>
      <c r="AE2" s="12">
        <f>SUMIFS('State Generation Costs Calcs'!AE105:AE155,'State Generation Costs Calcs'!$A$105:$A$155,About!$B$2)*About!$A$59</f>
        <v>42.605670694558512</v>
      </c>
      <c r="AF2" s="12">
        <f>SUMIFS('State Generation Costs Calcs'!AF105:AF155,'State Generation Costs Calcs'!$A$105:$A$155,About!$B$2)*About!$A$59</f>
        <v>42.581904739756219</v>
      </c>
      <c r="AG2" s="12"/>
      <c r="AH2" s="12"/>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Calcs'!$A$105:$A$155,About!$B$2)*About!$A$59</f>
        <v>51.403180523176303</v>
      </c>
      <c r="C2" s="12">
        <f>SUMIFS('State Generation Costs Calcs'!C105:C155,'State Generation Costs Calcs'!$A$105:$A$155,About!$B$2)*About!$A$59</f>
        <v>50.400774779522273</v>
      </c>
      <c r="D2" s="12">
        <f>SUMIFS('State Generation Costs Calcs'!D105:D155,'State Generation Costs Calcs'!$A$105:$A$155,About!$B$2)*About!$A$59</f>
        <v>49.464535715427807</v>
      </c>
      <c r="E2" s="12">
        <f>SUMIFS('State Generation Costs Calcs'!E105:E155,'State Generation Costs Calcs'!$A$105:$A$155,About!$B$2)*About!$A$59</f>
        <v>48.694603860701406</v>
      </c>
      <c r="F2" s="12">
        <f>SUMIFS('State Generation Costs Calcs'!F105:F155,'State Generation Costs Calcs'!$A$105:$A$155,About!$B$2)*About!$A$59</f>
        <v>48.483291495191679</v>
      </c>
      <c r="G2" s="12">
        <f>SUMIFS('State Generation Costs Calcs'!G105:G155,'State Generation Costs Calcs'!$A$105:$A$155,About!$B$2)*About!$A$59</f>
        <v>48.549951094263172</v>
      </c>
      <c r="H2" s="12">
        <f>SUMIFS('State Generation Costs Calcs'!H105:H155,'State Generation Costs Calcs'!$A$105:$A$155,About!$B$2)*About!$A$59</f>
        <v>49.010873760798518</v>
      </c>
      <c r="I2" s="12">
        <f>SUMIFS('State Generation Costs Calcs'!I105:I155,'State Generation Costs Calcs'!$A$105:$A$155,About!$B$2)*About!$A$59</f>
        <v>49.428216565616395</v>
      </c>
      <c r="J2" s="12">
        <f>SUMIFS('State Generation Costs Calcs'!J105:J155,'State Generation Costs Calcs'!$A$105:$A$155,About!$B$2)*About!$A$59</f>
        <v>49.206554539133855</v>
      </c>
      <c r="K2" s="12">
        <f>SUMIFS('State Generation Costs Calcs'!K105:K155,'State Generation Costs Calcs'!$A$105:$A$155,About!$B$2)*About!$A$59</f>
        <v>48.55994060236123</v>
      </c>
      <c r="L2" s="12">
        <f>SUMIFS('State Generation Costs Calcs'!L105:L155,'State Generation Costs Calcs'!$A$105:$A$155,About!$B$2)*About!$A$59</f>
        <v>47.817711337764507</v>
      </c>
      <c r="M2" s="12">
        <f>SUMIFS('State Generation Costs Calcs'!M105:M155,'State Generation Costs Calcs'!$A$105:$A$155,About!$B$2)*About!$A$59</f>
        <v>47.166129513772468</v>
      </c>
      <c r="N2" s="12">
        <f>SUMIFS('State Generation Costs Calcs'!N105:N155,'State Generation Costs Calcs'!$A$105:$A$155,About!$B$2)*About!$A$59</f>
        <v>46.476254003524154</v>
      </c>
      <c r="O2" s="12">
        <f>SUMIFS('State Generation Costs Calcs'!O105:O155,'State Generation Costs Calcs'!$A$105:$A$155,About!$B$2)*About!$A$59</f>
        <v>46.11262517683614</v>
      </c>
      <c r="P2" s="12">
        <f>SUMIFS('State Generation Costs Calcs'!P105:P155,'State Generation Costs Calcs'!$A$105:$A$155,About!$B$2)*About!$A$59</f>
        <v>46.022156036802521</v>
      </c>
      <c r="Q2" s="12">
        <f>SUMIFS('State Generation Costs Calcs'!Q105:Q155,'State Generation Costs Calcs'!$A$105:$A$155,About!$B$2)*About!$A$59</f>
        <v>45.606291046040752</v>
      </c>
      <c r="R2" s="12">
        <f>SUMIFS('State Generation Costs Calcs'!R105:R155,'State Generation Costs Calcs'!$A$105:$A$155,About!$B$2)*About!$A$59</f>
        <v>45.102039899062397</v>
      </c>
      <c r="S2" s="12">
        <f>SUMIFS('State Generation Costs Calcs'!S105:S155,'State Generation Costs Calcs'!$A$105:$A$155,About!$B$2)*About!$A$59</f>
        <v>44.743559479118979</v>
      </c>
      <c r="T2" s="12">
        <f>SUMIFS('State Generation Costs Calcs'!T105:T155,'State Generation Costs Calcs'!$A$105:$A$155,About!$B$2)*About!$A$59</f>
        <v>44.595248767919244</v>
      </c>
      <c r="U2" s="12">
        <f>SUMIFS('State Generation Costs Calcs'!U105:U155,'State Generation Costs Calcs'!$A$105:$A$155,About!$B$2)*About!$A$59</f>
        <v>44.472328939244356</v>
      </c>
      <c r="V2" s="12">
        <f>SUMIFS('State Generation Costs Calcs'!V105:V155,'State Generation Costs Calcs'!$A$105:$A$155,About!$B$2)*About!$A$59</f>
        <v>44.003450332537348</v>
      </c>
      <c r="W2" s="12">
        <f>SUMIFS('State Generation Costs Calcs'!W105:W155,'State Generation Costs Calcs'!$A$105:$A$155,About!$B$2)*About!$A$59</f>
        <v>43.573628309967063</v>
      </c>
      <c r="X2" s="12">
        <f>SUMIFS('State Generation Costs Calcs'!X105:X155,'State Generation Costs Calcs'!$A$105:$A$155,About!$B$2)*About!$A$59</f>
        <v>43.330014804212375</v>
      </c>
      <c r="Y2" s="12">
        <f>SUMIFS('State Generation Costs Calcs'!Y105:Y155,'State Generation Costs Calcs'!$A$105:$A$155,About!$B$2)*About!$A$59</f>
        <v>43.05648540869776</v>
      </c>
      <c r="Z2" s="12">
        <f>SUMIFS('State Generation Costs Calcs'!Z105:Z155,'State Generation Costs Calcs'!$A$105:$A$155,About!$B$2)*About!$A$59</f>
        <v>42.896834842178698</v>
      </c>
      <c r="AA2" s="12">
        <f>SUMIFS('State Generation Costs Calcs'!AA105:AA155,'State Generation Costs Calcs'!$A$105:$A$155,About!$B$2)*About!$A$59</f>
        <v>42.782203959764075</v>
      </c>
      <c r="AB2" s="12">
        <f>SUMIFS('State Generation Costs Calcs'!AB105:AB155,'State Generation Costs Calcs'!$A$105:$A$155,About!$B$2)*About!$A$59</f>
        <v>42.609293409210871</v>
      </c>
      <c r="AC2" s="12">
        <f>SUMIFS('State Generation Costs Calcs'!AC105:AC155,'State Generation Costs Calcs'!$A$105:$A$155,About!$B$2)*About!$A$59</f>
        <v>42.613685627527353</v>
      </c>
      <c r="AD2" s="12">
        <f>SUMIFS('State Generation Costs Calcs'!AD105:AD155,'State Generation Costs Calcs'!$A$105:$A$155,About!$B$2)*About!$A$59</f>
        <v>42.656099609708008</v>
      </c>
      <c r="AE2" s="12">
        <f>SUMIFS('State Generation Costs Calcs'!AE105:AE155,'State Generation Costs Calcs'!$A$105:$A$155,About!$B$2)*About!$A$59</f>
        <v>42.605670694558512</v>
      </c>
      <c r="AF2" s="12">
        <f>SUMIFS('State Generation Costs Calcs'!AF105:AF155,'State Generation Costs Calcs'!$A$105:$A$155,About!$B$2)*About!$A$59</f>
        <v>42.581904739756219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2023-11-07T19:18:21Z</dcterms:modified>
</cp:coreProperties>
</file>